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autoCompressPictures="0" defaultThemeVersion="166925"/>
  <mc:AlternateContent xmlns:mc="http://schemas.openxmlformats.org/markup-compatibility/2006">
    <mc:Choice Requires="x15">
      <x15ac:absPath xmlns:x15ac="http://schemas.microsoft.com/office/spreadsheetml/2010/11/ac" url="https://metaalunie-my.sharepoint.com/personal/kampen_metaalunie_nl/Documents/Source/MRPI Documentatie/EPD Template/"/>
    </mc:Choice>
  </mc:AlternateContent>
  <xr:revisionPtr revIDLastSave="1395" documentId="13_ncr:1_{7D7D1C82-E9F0-41B7-8922-E1AA83B7D0D4}" xr6:coauthVersionLast="47" xr6:coauthVersionMax="47" xr10:uidLastSave="{64E54333-AD01-4D58-9FBD-E303FE83B46C}"/>
  <workbookProtection workbookAlgorithmName="SHA-512" workbookHashValue="0yPJhWQlRrIDW2xWy7hXUXIXKt8Ih8jiBpi4x4oLC9CGbTmICFWsI9MGNiOsaETUuFESmh0m5W6uJXjR3n8A+w==" workbookSaltValue="s77KxjwASqtLRWnJzVN8zg==" workbookSpinCount="100000" lockStructure="1"/>
  <bookViews>
    <workbookView xWindow="-120" yWindow="-120" windowWidth="38640" windowHeight="21120" xr2:uid="{00000000-000D-0000-FFFF-FFFF00000000}"/>
  </bookViews>
  <sheets>
    <sheet name="TAB 1" sheetId="1" r:id="rId1"/>
    <sheet name="TAB 2" sheetId="9" r:id="rId2"/>
    <sheet name="TAB 3" sheetId="3" r:id="rId3"/>
    <sheet name="TAB 4" sheetId="4" r:id="rId4"/>
    <sheet name="EN15804+A1-A2 (NL+EU)" sheetId="5" r:id="rId5"/>
    <sheet name="List" sheetId="10" state="hidden" r:id="rId6"/>
  </sheets>
  <definedNames>
    <definedName name="_xlnm._FilterDatabase" localSheetId="0" hidden="1">'TAB 1'!$D$2:$D$3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1" l="1"/>
  <c r="E19" i="1"/>
  <c r="E18" i="1"/>
  <c r="C3" i="1" l="1"/>
  <c r="C1" i="1"/>
  <c r="A3" i="1"/>
  <c r="B4" i="1" l="1"/>
  <c r="D11" i="1"/>
  <c r="D20" i="1"/>
  <c r="E17" i="1"/>
  <c r="E16" i="1"/>
  <c r="B22" i="3"/>
  <c r="B35" i="3"/>
  <c r="B24" i="3"/>
  <c r="B11" i="3"/>
  <c r="B113" i="4"/>
  <c r="B9" i="3"/>
  <c r="B6" i="3"/>
  <c r="B4" i="9"/>
  <c r="B56" i="9"/>
  <c r="B54" i="9"/>
  <c r="B43" i="9"/>
  <c r="B41" i="9"/>
  <c r="B30" i="9"/>
  <c r="B28" i="9"/>
  <c r="B110" i="4"/>
  <c r="B17" i="9"/>
  <c r="B15" i="9"/>
  <c r="B92" i="9"/>
  <c r="B2" i="9"/>
  <c r="B67" i="9"/>
  <c r="B107" i="4"/>
  <c r="B67" i="4"/>
  <c r="B65" i="4"/>
  <c r="B25" i="4"/>
  <c r="B88" i="4"/>
  <c r="B86" i="4"/>
  <c r="B46" i="4"/>
  <c r="B44" i="4"/>
  <c r="B23" i="4"/>
  <c r="B4" i="4"/>
  <c r="B25" i="1"/>
  <c r="B24" i="1"/>
  <c r="U71" i="5"/>
  <c r="U60" i="5"/>
  <c r="C44" i="5"/>
  <c r="U56" i="5"/>
  <c r="U59" i="5"/>
  <c r="U42" i="5"/>
  <c r="U28" i="5"/>
  <c r="U16" i="5"/>
  <c r="U2" i="5"/>
  <c r="U37" i="5"/>
  <c r="U25" i="5"/>
  <c r="B56" i="5"/>
  <c r="C55" i="5"/>
  <c r="U24" i="5"/>
  <c r="B45" i="5"/>
  <c r="U46" i="5"/>
  <c r="U58" i="5"/>
  <c r="U41" i="5"/>
  <c r="U26" i="5"/>
  <c r="U15" i="5"/>
  <c r="B69" i="5"/>
  <c r="U57" i="5"/>
  <c r="U40" i="5"/>
  <c r="U14" i="5"/>
  <c r="U70" i="5"/>
  <c r="U39" i="5"/>
  <c r="U13" i="5"/>
  <c r="C68" i="5"/>
  <c r="U53" i="5"/>
  <c r="U38" i="5"/>
  <c r="U23" i="5"/>
  <c r="U12" i="5"/>
  <c r="B36" i="5"/>
  <c r="U21" i="5"/>
  <c r="B2" i="5"/>
  <c r="U47" i="5"/>
  <c r="U17" i="5"/>
  <c r="U66" i="5"/>
  <c r="U52" i="5"/>
  <c r="C35" i="5"/>
  <c r="U22" i="5"/>
  <c r="U9" i="5"/>
  <c r="B20" i="5"/>
  <c r="U51" i="5"/>
  <c r="U33" i="5"/>
  <c r="U8" i="5"/>
  <c r="U30" i="5"/>
  <c r="U29" i="5"/>
  <c r="U27" i="5"/>
  <c r="U65" i="5"/>
  <c r="C19" i="5"/>
  <c r="U4" i="5"/>
  <c r="U3" i="5"/>
  <c r="U64" i="5"/>
  <c r="U50" i="5"/>
  <c r="U32" i="5"/>
  <c r="U45" i="5"/>
  <c r="U7" i="5"/>
  <c r="C1" i="5"/>
  <c r="U63" i="5"/>
  <c r="U49" i="5"/>
  <c r="U31" i="5"/>
  <c r="U20" i="5"/>
  <c r="U6" i="5"/>
  <c r="A10" i="5"/>
  <c r="U62" i="5"/>
  <c r="U48" i="5"/>
  <c r="U5" i="5"/>
  <c r="U61" i="5"/>
  <c r="A25" i="4"/>
  <c r="A4" i="4"/>
  <c r="A105" i="4"/>
  <c r="A114" i="4"/>
  <c r="A63" i="4"/>
  <c r="A42" i="4"/>
  <c r="A1" i="4"/>
  <c r="B26" i="4"/>
  <c r="A21" i="4"/>
  <c r="B2" i="4"/>
  <c r="A111" i="4"/>
  <c r="A108" i="4"/>
  <c r="A88" i="4"/>
  <c r="A67" i="4"/>
  <c r="A46" i="4"/>
  <c r="A84" i="4"/>
  <c r="V104" i="4"/>
  <c r="X103" i="4"/>
  <c r="Z102" i="4"/>
  <c r="B102" i="4"/>
  <c r="D101" i="4"/>
  <c r="F100" i="4"/>
  <c r="H99" i="4"/>
  <c r="J98" i="4"/>
  <c r="L97" i="4"/>
  <c r="N96" i="4"/>
  <c r="P95" i="4"/>
  <c r="R94" i="4"/>
  <c r="T93" i="4"/>
  <c r="V92" i="4"/>
  <c r="X91" i="4"/>
  <c r="Z90" i="4"/>
  <c r="B90" i="4"/>
  <c r="D89" i="4"/>
  <c r="F83" i="4"/>
  <c r="H82" i="4"/>
  <c r="J81" i="4"/>
  <c r="L80" i="4"/>
  <c r="N79" i="4"/>
  <c r="P78" i="4"/>
  <c r="R77" i="4"/>
  <c r="T76" i="4"/>
  <c r="V75" i="4"/>
  <c r="X74" i="4"/>
  <c r="Z73" i="4"/>
  <c r="B73" i="4"/>
  <c r="D72" i="4"/>
  <c r="F71" i="4"/>
  <c r="H70" i="4"/>
  <c r="J69" i="4"/>
  <c r="L68" i="4"/>
  <c r="N62" i="4"/>
  <c r="P61" i="4"/>
  <c r="R60" i="4"/>
  <c r="T59" i="4"/>
  <c r="V58" i="4"/>
  <c r="X57" i="4"/>
  <c r="Z56" i="4"/>
  <c r="B56" i="4"/>
  <c r="D55" i="4"/>
  <c r="F54" i="4"/>
  <c r="H53" i="4"/>
  <c r="J52" i="4"/>
  <c r="L51" i="4"/>
  <c r="N50" i="4"/>
  <c r="P49" i="4"/>
  <c r="R48" i="4"/>
  <c r="T47" i="4"/>
  <c r="V41" i="4"/>
  <c r="X40" i="4"/>
  <c r="Z39" i="4"/>
  <c r="B39" i="4"/>
  <c r="D38" i="4"/>
  <c r="F37" i="4"/>
  <c r="H36" i="4"/>
  <c r="J35" i="4"/>
  <c r="L34" i="4"/>
  <c r="N33" i="4"/>
  <c r="P32" i="4"/>
  <c r="R31" i="4"/>
  <c r="T30" i="4"/>
  <c r="V29" i="4"/>
  <c r="X28" i="4"/>
  <c r="Z27" i="4"/>
  <c r="B27" i="4"/>
  <c r="D26" i="4"/>
  <c r="F20" i="4"/>
  <c r="Z18" i="4"/>
  <c r="X17" i="4"/>
  <c r="V16" i="4"/>
  <c r="T15" i="4"/>
  <c r="R14" i="4"/>
  <c r="P13" i="4"/>
  <c r="N12" i="4"/>
  <c r="L11" i="4"/>
  <c r="J10" i="4"/>
  <c r="H9" i="4"/>
  <c r="F8" i="4"/>
  <c r="Z6" i="4"/>
  <c r="T104" i="4"/>
  <c r="V103" i="4"/>
  <c r="X102" i="4"/>
  <c r="Z101" i="4"/>
  <c r="B101" i="4"/>
  <c r="D100" i="4"/>
  <c r="F99" i="4"/>
  <c r="H98" i="4"/>
  <c r="J97" i="4"/>
  <c r="L96" i="4"/>
  <c r="N95" i="4"/>
  <c r="P94" i="4"/>
  <c r="R93" i="4"/>
  <c r="T92" i="4"/>
  <c r="V91" i="4"/>
  <c r="X90" i="4"/>
  <c r="Z89" i="4"/>
  <c r="B89" i="4"/>
  <c r="D83" i="4"/>
  <c r="F82" i="4"/>
  <c r="H81" i="4"/>
  <c r="J80" i="4"/>
  <c r="L79" i="4"/>
  <c r="N78" i="4"/>
  <c r="P77" i="4"/>
  <c r="R76" i="4"/>
  <c r="T75" i="4"/>
  <c r="V74" i="4"/>
  <c r="X73" i="4"/>
  <c r="Z72" i="4"/>
  <c r="B72" i="4"/>
  <c r="D71" i="4"/>
  <c r="F70" i="4"/>
  <c r="H69" i="4"/>
  <c r="J68" i="4"/>
  <c r="L62" i="4"/>
  <c r="N61" i="4"/>
  <c r="P60" i="4"/>
  <c r="R59" i="4"/>
  <c r="T58" i="4"/>
  <c r="V57" i="4"/>
  <c r="X56" i="4"/>
  <c r="Z55" i="4"/>
  <c r="B55" i="4"/>
  <c r="D54" i="4"/>
  <c r="F53" i="4"/>
  <c r="H52" i="4"/>
  <c r="J51" i="4"/>
  <c r="L50" i="4"/>
  <c r="N49" i="4"/>
  <c r="P48" i="4"/>
  <c r="R47" i="4"/>
  <c r="T41" i="4"/>
  <c r="V40" i="4"/>
  <c r="X39" i="4"/>
  <c r="Z38" i="4"/>
  <c r="B38" i="4"/>
  <c r="D37" i="4"/>
  <c r="F36" i="4"/>
  <c r="H35" i="4"/>
  <c r="J34" i="4"/>
  <c r="L33" i="4"/>
  <c r="N32" i="4"/>
  <c r="P31" i="4"/>
  <c r="R30" i="4"/>
  <c r="T29" i="4"/>
  <c r="V28" i="4"/>
  <c r="X27" i="4"/>
  <c r="Z26" i="4"/>
  <c r="Z19" i="4"/>
  <c r="X18" i="4"/>
  <c r="V17" i="4"/>
  <c r="T16" i="4"/>
  <c r="R15" i="4"/>
  <c r="P14" i="4"/>
  <c r="N13" i="4"/>
  <c r="L12" i="4"/>
  <c r="J11" i="4"/>
  <c r="H10" i="4"/>
  <c r="F9" i="4"/>
  <c r="Z7" i="4"/>
  <c r="X6" i="4"/>
  <c r="V5" i="4"/>
  <c r="P104" i="4"/>
  <c r="R103" i="4"/>
  <c r="T102" i="4"/>
  <c r="V101" i="4"/>
  <c r="X100" i="4"/>
  <c r="N104" i="4"/>
  <c r="P103" i="4"/>
  <c r="R102" i="4"/>
  <c r="T101" i="4"/>
  <c r="V100" i="4"/>
  <c r="X99" i="4"/>
  <c r="Z98" i="4"/>
  <c r="B98" i="4"/>
  <c r="D97" i="4"/>
  <c r="F96" i="4"/>
  <c r="H95" i="4"/>
  <c r="J94" i="4"/>
  <c r="L93" i="4"/>
  <c r="N92" i="4"/>
  <c r="P91" i="4"/>
  <c r="R90" i="4"/>
  <c r="T89" i="4"/>
  <c r="V83" i="4"/>
  <c r="X82" i="4"/>
  <c r="Z81" i="4"/>
  <c r="B81" i="4"/>
  <c r="D80" i="4"/>
  <c r="F79" i="4"/>
  <c r="H78" i="4"/>
  <c r="J77" i="4"/>
  <c r="L76" i="4"/>
  <c r="N75" i="4"/>
  <c r="P74" i="4"/>
  <c r="R73" i="4"/>
  <c r="T72" i="4"/>
  <c r="V71" i="4"/>
  <c r="X70" i="4"/>
  <c r="Z69" i="4"/>
  <c r="B69" i="4"/>
  <c r="D68" i="4"/>
  <c r="F62" i="4"/>
  <c r="H61" i="4"/>
  <c r="J60" i="4"/>
  <c r="L59" i="4"/>
  <c r="N58" i="4"/>
  <c r="P57" i="4"/>
  <c r="R56" i="4"/>
  <c r="T55" i="4"/>
  <c r="V54" i="4"/>
  <c r="X53" i="4"/>
  <c r="Z52" i="4"/>
  <c r="B52" i="4"/>
  <c r="D51" i="4"/>
  <c r="F50" i="4"/>
  <c r="H49" i="4"/>
  <c r="J48" i="4"/>
  <c r="L47" i="4"/>
  <c r="N41" i="4"/>
  <c r="P40" i="4"/>
  <c r="R39" i="4"/>
  <c r="T38" i="4"/>
  <c r="V37" i="4"/>
  <c r="X36" i="4"/>
  <c r="Z35" i="4"/>
  <c r="B35" i="4"/>
  <c r="D34" i="4"/>
  <c r="F33" i="4"/>
  <c r="H32" i="4"/>
  <c r="J31" i="4"/>
  <c r="L30" i="4"/>
  <c r="N29" i="4"/>
  <c r="P28" i="4"/>
  <c r="R27" i="4"/>
  <c r="T26" i="4"/>
  <c r="V20" i="4"/>
  <c r="T19" i="4"/>
  <c r="R18" i="4"/>
  <c r="P17" i="4"/>
  <c r="N16" i="4"/>
  <c r="L15" i="4"/>
  <c r="J14" i="4"/>
  <c r="H13" i="4"/>
  <c r="F12" i="4"/>
  <c r="Z10" i="4"/>
  <c r="X9" i="4"/>
  <c r="V8" i="4"/>
  <c r="T7" i="4"/>
  <c r="R6" i="4"/>
  <c r="J104" i="4"/>
  <c r="L103" i="4"/>
  <c r="N102" i="4"/>
  <c r="P101" i="4"/>
  <c r="R100" i="4"/>
  <c r="T99" i="4"/>
  <c r="V98" i="4"/>
  <c r="X97" i="4"/>
  <c r="Z96" i="4"/>
  <c r="B96" i="4"/>
  <c r="D95" i="4"/>
  <c r="F94" i="4"/>
  <c r="H93" i="4"/>
  <c r="J92" i="4"/>
  <c r="L91" i="4"/>
  <c r="N90" i="4"/>
  <c r="P89" i="4"/>
  <c r="R83" i="4"/>
  <c r="T82" i="4"/>
  <c r="V81" i="4"/>
  <c r="X80" i="4"/>
  <c r="Z79" i="4"/>
  <c r="B79" i="4"/>
  <c r="D78" i="4"/>
  <c r="F77" i="4"/>
  <c r="H76" i="4"/>
  <c r="J75" i="4"/>
  <c r="L74" i="4"/>
  <c r="N73" i="4"/>
  <c r="P72" i="4"/>
  <c r="H104" i="4"/>
  <c r="J103" i="4"/>
  <c r="L102" i="4"/>
  <c r="N101" i="4"/>
  <c r="P100" i="4"/>
  <c r="R99" i="4"/>
  <c r="T98" i="4"/>
  <c r="V97" i="4"/>
  <c r="X96" i="4"/>
  <c r="Z95" i="4"/>
  <c r="B95" i="4"/>
  <c r="D94" i="4"/>
  <c r="F93" i="4"/>
  <c r="H92" i="4"/>
  <c r="J91" i="4"/>
  <c r="L90" i="4"/>
  <c r="N89" i="4"/>
  <c r="P83" i="4"/>
  <c r="R82" i="4"/>
  <c r="T81" i="4"/>
  <c r="V80" i="4"/>
  <c r="X79" i="4"/>
  <c r="Z78" i="4"/>
  <c r="B78" i="4"/>
  <c r="D77" i="4"/>
  <c r="F76" i="4"/>
  <c r="H75" i="4"/>
  <c r="J74" i="4"/>
  <c r="L73" i="4"/>
  <c r="N72" i="4"/>
  <c r="P71" i="4"/>
  <c r="D104" i="4"/>
  <c r="Z104" i="4"/>
  <c r="B104" i="4"/>
  <c r="D103" i="4"/>
  <c r="F102" i="4"/>
  <c r="H101" i="4"/>
  <c r="T103" i="4"/>
  <c r="L101" i="4"/>
  <c r="P99" i="4"/>
  <c r="D98" i="4"/>
  <c r="P96" i="4"/>
  <c r="X94" i="4"/>
  <c r="J93" i="4"/>
  <c r="T91" i="4"/>
  <c r="F90" i="4"/>
  <c r="N83" i="4"/>
  <c r="B82" i="4"/>
  <c r="N80" i="4"/>
  <c r="V78" i="4"/>
  <c r="H77" i="4"/>
  <c r="R75" i="4"/>
  <c r="D74" i="4"/>
  <c r="L72" i="4"/>
  <c r="B71" i="4"/>
  <c r="V69" i="4"/>
  <c r="R68" i="4"/>
  <c r="J62" i="4"/>
  <c r="D61" i="4"/>
  <c r="Z59" i="4"/>
  <c r="R58" i="4"/>
  <c r="L57" i="4"/>
  <c r="H56" i="4"/>
  <c r="Z54" i="4"/>
  <c r="T53" i="4"/>
  <c r="P52" i="4"/>
  <c r="H51" i="4"/>
  <c r="B50" i="4"/>
  <c r="X48" i="4"/>
  <c r="P47" i="4"/>
  <c r="J41" i="4"/>
  <c r="F40" i="4"/>
  <c r="X38" i="4"/>
  <c r="R37" i="4"/>
  <c r="N36" i="4"/>
  <c r="F35" i="4"/>
  <c r="Z33" i="4"/>
  <c r="V32" i="4"/>
  <c r="N31" i="4"/>
  <c r="H30" i="4"/>
  <c r="D29" i="4"/>
  <c r="V27" i="4"/>
  <c r="P26" i="4"/>
  <c r="L20" i="4"/>
  <c r="V18" i="4"/>
  <c r="L17" i="4"/>
  <c r="Z15" i="4"/>
  <c r="N14" i="4"/>
  <c r="Z12" i="4"/>
  <c r="R11" i="4"/>
  <c r="F10" i="4"/>
  <c r="R8" i="4"/>
  <c r="J7" i="4"/>
  <c r="X5" i="4"/>
  <c r="D17" i="4"/>
  <c r="D5" i="4"/>
  <c r="B9" i="4"/>
  <c r="V48" i="4"/>
  <c r="D40" i="4"/>
  <c r="D35" i="4"/>
  <c r="T27" i="4"/>
  <c r="J20" i="4"/>
  <c r="J17" i="4"/>
  <c r="X15" i="4"/>
  <c r="L14" i="4"/>
  <c r="X12" i="4"/>
  <c r="P11" i="4"/>
  <c r="Z9" i="4"/>
  <c r="P8" i="4"/>
  <c r="H7" i="4"/>
  <c r="D16" i="4"/>
  <c r="B20" i="4"/>
  <c r="V12" i="4"/>
  <c r="V9" i="4"/>
  <c r="R5" i="4"/>
  <c r="B19" i="4"/>
  <c r="T52" i="4"/>
  <c r="N7" i="4"/>
  <c r="Z91" i="4"/>
  <c r="D82" i="4"/>
  <c r="L77" i="4"/>
  <c r="X69" i="4"/>
  <c r="B60" i="4"/>
  <c r="J56" i="4"/>
  <c r="D50" i="4"/>
  <c r="P36" i="4"/>
  <c r="B28" i="4"/>
  <c r="F13" i="4"/>
  <c r="N103" i="4"/>
  <c r="J101" i="4"/>
  <c r="N99" i="4"/>
  <c r="Z97" i="4"/>
  <c r="J96" i="4"/>
  <c r="V94" i="4"/>
  <c r="D93" i="4"/>
  <c r="R91" i="4"/>
  <c r="D90" i="4"/>
  <c r="L83" i="4"/>
  <c r="X81" i="4"/>
  <c r="H80" i="4"/>
  <c r="T78" i="4"/>
  <c r="B77" i="4"/>
  <c r="P75" i="4"/>
  <c r="B74" i="4"/>
  <c r="J72" i="4"/>
  <c r="Z70" i="4"/>
  <c r="T69" i="4"/>
  <c r="P68" i="4"/>
  <c r="H62" i="4"/>
  <c r="B61" i="4"/>
  <c r="X59" i="4"/>
  <c r="P58" i="4"/>
  <c r="J57" i="4"/>
  <c r="F56" i="4"/>
  <c r="X54" i="4"/>
  <c r="R53" i="4"/>
  <c r="N52" i="4"/>
  <c r="F51" i="4"/>
  <c r="Z49" i="4"/>
  <c r="N47" i="4"/>
  <c r="H41" i="4"/>
  <c r="V38" i="4"/>
  <c r="P37" i="4"/>
  <c r="L36" i="4"/>
  <c r="X33" i="4"/>
  <c r="T32" i="4"/>
  <c r="L31" i="4"/>
  <c r="F30" i="4"/>
  <c r="B29" i="4"/>
  <c r="N26" i="4"/>
  <c r="T18" i="4"/>
  <c r="T5" i="4"/>
  <c r="B8" i="4"/>
  <c r="H14" i="4"/>
  <c r="N8" i="4"/>
  <c r="D15" i="4"/>
  <c r="B7" i="4"/>
  <c r="J40" i="4"/>
  <c r="J13" i="4"/>
  <c r="R101" i="4"/>
  <c r="F74" i="4"/>
  <c r="Z48" i="4"/>
  <c r="F19" i="4"/>
  <c r="H103" i="4"/>
  <c r="F101" i="4"/>
  <c r="L99" i="4"/>
  <c r="T97" i="4"/>
  <c r="H96" i="4"/>
  <c r="T94" i="4"/>
  <c r="B93" i="4"/>
  <c r="N91" i="4"/>
  <c r="X89" i="4"/>
  <c r="J83" i="4"/>
  <c r="R81" i="4"/>
  <c r="F80" i="4"/>
  <c r="R78" i="4"/>
  <c r="Z76" i="4"/>
  <c r="L75" i="4"/>
  <c r="V73" i="4"/>
  <c r="H72" i="4"/>
  <c r="V70" i="4"/>
  <c r="R69" i="4"/>
  <c r="N68" i="4"/>
  <c r="D62" i="4"/>
  <c r="Z60" i="4"/>
  <c r="V59" i="4"/>
  <c r="L58" i="4"/>
  <c r="H57" i="4"/>
  <c r="D56" i="4"/>
  <c r="T54" i="4"/>
  <c r="P53" i="4"/>
  <c r="L52" i="4"/>
  <c r="B51" i="4"/>
  <c r="X49" i="4"/>
  <c r="T48" i="4"/>
  <c r="J47" i="4"/>
  <c r="F41" i="4"/>
  <c r="B40" i="4"/>
  <c r="R38" i="4"/>
  <c r="N37" i="4"/>
  <c r="J36" i="4"/>
  <c r="Z34" i="4"/>
  <c r="V33" i="4"/>
  <c r="R32" i="4"/>
  <c r="H31" i="4"/>
  <c r="D30" i="4"/>
  <c r="Z28" i="4"/>
  <c r="P27" i="4"/>
  <c r="L26" i="4"/>
  <c r="H20" i="4"/>
  <c r="P18" i="4"/>
  <c r="H17" i="4"/>
  <c r="V15" i="4"/>
  <c r="N11" i="4"/>
  <c r="F7" i="4"/>
  <c r="X37" i="4"/>
  <c r="N30" i="4"/>
  <c r="V14" i="4"/>
  <c r="Z94" i="4"/>
  <c r="X75" i="4"/>
  <c r="V53" i="4"/>
  <c r="H40" i="4"/>
  <c r="T31" i="4"/>
  <c r="F16" i="4"/>
  <c r="D18" i="4"/>
  <c r="F103" i="4"/>
  <c r="Z100" i="4"/>
  <c r="J99" i="4"/>
  <c r="R97" i="4"/>
  <c r="D96" i="4"/>
  <c r="N94" i="4"/>
  <c r="Z92" i="4"/>
  <c r="H91" i="4"/>
  <c r="V89" i="4"/>
  <c r="H83" i="4"/>
  <c r="P81" i="4"/>
  <c r="B80" i="4"/>
  <c r="L78" i="4"/>
  <c r="X76" i="4"/>
  <c r="F75" i="4"/>
  <c r="T73" i="4"/>
  <c r="F72" i="4"/>
  <c r="T70" i="4"/>
  <c r="P69" i="4"/>
  <c r="H68" i="4"/>
  <c r="B62" i="4"/>
  <c r="X60" i="4"/>
  <c r="P59" i="4"/>
  <c r="J58" i="4"/>
  <c r="F57" i="4"/>
  <c r="X55" i="4"/>
  <c r="R54" i="4"/>
  <c r="N53" i="4"/>
  <c r="F52" i="4"/>
  <c r="Z50" i="4"/>
  <c r="V49" i="4"/>
  <c r="N48" i="4"/>
  <c r="H47" i="4"/>
  <c r="D41" i="4"/>
  <c r="V39" i="4"/>
  <c r="P38" i="4"/>
  <c r="L37" i="4"/>
  <c r="D36" i="4"/>
  <c r="X34" i="4"/>
  <c r="T33" i="4"/>
  <c r="L32" i="4"/>
  <c r="F31" i="4"/>
  <c r="B30" i="4"/>
  <c r="T28" i="4"/>
  <c r="N27" i="4"/>
  <c r="J26" i="4"/>
  <c r="X19" i="4"/>
  <c r="N18" i="4"/>
  <c r="F17" i="4"/>
  <c r="P15" i="4"/>
  <c r="F14" i="4"/>
  <c r="T12" i="4"/>
  <c r="H11" i="4"/>
  <c r="T9" i="4"/>
  <c r="L8" i="4"/>
  <c r="V6" i="4"/>
  <c r="P5" i="4"/>
  <c r="D14" i="4"/>
  <c r="B18" i="4"/>
  <c r="B6" i="4"/>
  <c r="T49" i="4"/>
  <c r="B36" i="4"/>
  <c r="V34" i="4"/>
  <c r="Z29" i="4"/>
  <c r="L27" i="4"/>
  <c r="V19" i="4"/>
  <c r="Z16" i="4"/>
  <c r="N15" i="4"/>
  <c r="Z13" i="4"/>
  <c r="R9" i="4"/>
  <c r="T6" i="4"/>
  <c r="D13" i="4"/>
  <c r="B5" i="4"/>
  <c r="F34" i="4"/>
  <c r="F6" i="4"/>
  <c r="T83" i="4"/>
  <c r="N51" i="4"/>
  <c r="B103" i="4"/>
  <c r="T100" i="4"/>
  <c r="D99" i="4"/>
  <c r="P97" i="4"/>
  <c r="X95" i="4"/>
  <c r="L94" i="4"/>
  <c r="X92" i="4"/>
  <c r="F91" i="4"/>
  <c r="R89" i="4"/>
  <c r="B83" i="4"/>
  <c r="N81" i="4"/>
  <c r="V79" i="4"/>
  <c r="J78" i="4"/>
  <c r="V76" i="4"/>
  <c r="D75" i="4"/>
  <c r="P73" i="4"/>
  <c r="Z71" i="4"/>
  <c r="R70" i="4"/>
  <c r="N69" i="4"/>
  <c r="F68" i="4"/>
  <c r="Z61" i="4"/>
  <c r="V60" i="4"/>
  <c r="N59" i="4"/>
  <c r="H58" i="4"/>
  <c r="D57" i="4"/>
  <c r="V55" i="4"/>
  <c r="P54" i="4"/>
  <c r="L53" i="4"/>
  <c r="D52" i="4"/>
  <c r="X50" i="4"/>
  <c r="L48" i="4"/>
  <c r="F47" i="4"/>
  <c r="B41" i="4"/>
  <c r="T39" i="4"/>
  <c r="N38" i="4"/>
  <c r="J37" i="4"/>
  <c r="R33" i="4"/>
  <c r="J32" i="4"/>
  <c r="D31" i="4"/>
  <c r="R28" i="4"/>
  <c r="H26" i="4"/>
  <c r="L18" i="4"/>
  <c r="R12" i="4"/>
  <c r="F11" i="4"/>
  <c r="J8" i="4"/>
  <c r="N5" i="4"/>
  <c r="B17" i="4"/>
  <c r="Z58" i="4"/>
  <c r="H19" i="4"/>
  <c r="F98" i="4"/>
  <c r="H71" i="4"/>
  <c r="N57" i="4"/>
  <c r="L41" i="4"/>
  <c r="J30" i="4"/>
  <c r="N20" i="4"/>
  <c r="T8" i="4"/>
  <c r="V102" i="4"/>
  <c r="N100" i="4"/>
  <c r="B99" i="4"/>
  <c r="N97" i="4"/>
  <c r="V95" i="4"/>
  <c r="H94" i="4"/>
  <c r="R92" i="4"/>
  <c r="D91" i="4"/>
  <c r="L89" i="4"/>
  <c r="Z82" i="4"/>
  <c r="L81" i="4"/>
  <c r="T79" i="4"/>
  <c r="F78" i="4"/>
  <c r="P76" i="4"/>
  <c r="B75" i="4"/>
  <c r="J73" i="4"/>
  <c r="X71" i="4"/>
  <c r="P70" i="4"/>
  <c r="L69" i="4"/>
  <c r="B68" i="4"/>
  <c r="X61" i="4"/>
  <c r="T60" i="4"/>
  <c r="J59" i="4"/>
  <c r="F58" i="4"/>
  <c r="B57" i="4"/>
  <c r="R55" i="4"/>
  <c r="N54" i="4"/>
  <c r="J53" i="4"/>
  <c r="Z51" i="4"/>
  <c r="V50" i="4"/>
  <c r="R49" i="4"/>
  <c r="H48" i="4"/>
  <c r="D47" i="4"/>
  <c r="Z40" i="4"/>
  <c r="P39" i="4"/>
  <c r="L38" i="4"/>
  <c r="H37" i="4"/>
  <c r="X35" i="4"/>
  <c r="T34" i="4"/>
  <c r="P33" i="4"/>
  <c r="F32" i="4"/>
  <c r="B31" i="4"/>
  <c r="X29" i="4"/>
  <c r="N28" i="4"/>
  <c r="J27" i="4"/>
  <c r="F26" i="4"/>
  <c r="R19" i="4"/>
  <c r="J18" i="4"/>
  <c r="X16" i="4"/>
  <c r="J15" i="4"/>
  <c r="X13" i="4"/>
  <c r="P12" i="4"/>
  <c r="X10" i="4"/>
  <c r="P9" i="4"/>
  <c r="H8" i="4"/>
  <c r="P6" i="4"/>
  <c r="L5" i="4"/>
  <c r="D12" i="4"/>
  <c r="B16" i="4"/>
  <c r="F49" i="4"/>
  <c r="L19" i="4"/>
  <c r="J6" i="4"/>
  <c r="F5" i="4"/>
  <c r="P93" i="4"/>
  <c r="P51" i="4"/>
  <c r="D28" i="4"/>
  <c r="B11" i="4"/>
  <c r="H90" i="4"/>
  <c r="P62" i="4"/>
  <c r="F55" i="4"/>
  <c r="V47" i="4"/>
  <c r="X32" i="4"/>
  <c r="R26" i="4"/>
  <c r="L10" i="4"/>
  <c r="P102" i="4"/>
  <c r="L100" i="4"/>
  <c r="X98" i="4"/>
  <c r="H97" i="4"/>
  <c r="T95" i="4"/>
  <c r="B94" i="4"/>
  <c r="P92" i="4"/>
  <c r="B91" i="4"/>
  <c r="J89" i="4"/>
  <c r="V82" i="4"/>
  <c r="F81" i="4"/>
  <c r="R79" i="4"/>
  <c r="Z77" i="4"/>
  <c r="N76" i="4"/>
  <c r="Z74" i="4"/>
  <c r="H73" i="4"/>
  <c r="T71" i="4"/>
  <c r="N70" i="4"/>
  <c r="F69" i="4"/>
  <c r="Z62" i="4"/>
  <c r="V61" i="4"/>
  <c r="N60" i="4"/>
  <c r="H59" i="4"/>
  <c r="D58" i="4"/>
  <c r="V56" i="4"/>
  <c r="P55" i="4"/>
  <c r="L54" i="4"/>
  <c r="D53" i="4"/>
  <c r="X51" i="4"/>
  <c r="T50" i="4"/>
  <c r="L49" i="4"/>
  <c r="F48" i="4"/>
  <c r="B47" i="4"/>
  <c r="T40" i="4"/>
  <c r="N39" i="4"/>
  <c r="J38" i="4"/>
  <c r="B37" i="4"/>
  <c r="V35" i="4"/>
  <c r="R34" i="4"/>
  <c r="J33" i="4"/>
  <c r="D32" i="4"/>
  <c r="Z30" i="4"/>
  <c r="R29" i="4"/>
  <c r="L28" i="4"/>
  <c r="H27" i="4"/>
  <c r="Z20" i="4"/>
  <c r="P19" i="4"/>
  <c r="H18" i="4"/>
  <c r="R16" i="4"/>
  <c r="H15" i="4"/>
  <c r="V13" i="4"/>
  <c r="J12" i="4"/>
  <c r="V10" i="4"/>
  <c r="N9" i="4"/>
  <c r="X7" i="4"/>
  <c r="N6" i="4"/>
  <c r="J5" i="4"/>
  <c r="D11" i="4"/>
  <c r="B15" i="4"/>
  <c r="P50" i="4"/>
  <c r="V36" i="4"/>
  <c r="D33" i="4"/>
  <c r="H28" i="4"/>
  <c r="T20" i="4"/>
  <c r="Z17" i="4"/>
  <c r="L16" i="4"/>
  <c r="Z11" i="4"/>
  <c r="R10" i="4"/>
  <c r="J90" i="4"/>
  <c r="R62" i="4"/>
  <c r="X47" i="4"/>
  <c r="V26" i="4"/>
  <c r="N10" i="4"/>
  <c r="V99" i="4"/>
  <c r="R72" i="4"/>
  <c r="R52" i="4"/>
  <c r="L35" i="4"/>
  <c r="F29" i="4"/>
  <c r="N17" i="4"/>
  <c r="X104" i="4"/>
  <c r="J102" i="4"/>
  <c r="J100" i="4"/>
  <c r="R98" i="4"/>
  <c r="F97" i="4"/>
  <c r="R95" i="4"/>
  <c r="Z93" i="4"/>
  <c r="L92" i="4"/>
  <c r="V90" i="4"/>
  <c r="H89" i="4"/>
  <c r="P82" i="4"/>
  <c r="D81" i="4"/>
  <c r="P79" i="4"/>
  <c r="X77" i="4"/>
  <c r="J76" i="4"/>
  <c r="T74" i="4"/>
  <c r="F73" i="4"/>
  <c r="R71" i="4"/>
  <c r="L70" i="4"/>
  <c r="D69" i="4"/>
  <c r="X62" i="4"/>
  <c r="T61" i="4"/>
  <c r="L60" i="4"/>
  <c r="F59" i="4"/>
  <c r="B58" i="4"/>
  <c r="T56" i="4"/>
  <c r="N55" i="4"/>
  <c r="J54" i="4"/>
  <c r="B53" i="4"/>
  <c r="V51" i="4"/>
  <c r="R50" i="4"/>
  <c r="J49" i="4"/>
  <c r="D48" i="4"/>
  <c r="Z41" i="4"/>
  <c r="R40" i="4"/>
  <c r="L39" i="4"/>
  <c r="H38" i="4"/>
  <c r="Z36" i="4"/>
  <c r="T35" i="4"/>
  <c r="P34" i="4"/>
  <c r="H33" i="4"/>
  <c r="B32" i="4"/>
  <c r="X30" i="4"/>
  <c r="P29" i="4"/>
  <c r="J28" i="4"/>
  <c r="F27" i="4"/>
  <c r="X20" i="4"/>
  <c r="N19" i="4"/>
  <c r="F18" i="4"/>
  <c r="P16" i="4"/>
  <c r="F15" i="4"/>
  <c r="T13" i="4"/>
  <c r="H12" i="4"/>
  <c r="T10" i="4"/>
  <c r="L9" i="4"/>
  <c r="V7" i="4"/>
  <c r="L6" i="4"/>
  <c r="H5" i="4"/>
  <c r="D10" i="4"/>
  <c r="B14" i="4"/>
  <c r="T51" i="4"/>
  <c r="F38" i="4"/>
  <c r="V30" i="4"/>
  <c r="R13" i="4"/>
  <c r="J9" i="4"/>
  <c r="D9" i="4"/>
  <c r="B92" i="4"/>
  <c r="D79" i="4"/>
  <c r="H74" i="4"/>
  <c r="J71" i="4"/>
  <c r="D60" i="4"/>
  <c r="L56" i="4"/>
  <c r="Z53" i="4"/>
  <c r="B49" i="4"/>
  <c r="P41" i="4"/>
  <c r="N35" i="4"/>
  <c r="V31" i="4"/>
  <c r="P20" i="4"/>
  <c r="V11" i="4"/>
  <c r="D19" i="4"/>
  <c r="R96" i="4"/>
  <c r="T68" i="4"/>
  <c r="D39" i="4"/>
  <c r="R104" i="4"/>
  <c r="H102" i="4"/>
  <c r="H100" i="4"/>
  <c r="P98" i="4"/>
  <c r="B97" i="4"/>
  <c r="L95" i="4"/>
  <c r="X93" i="4"/>
  <c r="F92" i="4"/>
  <c r="T90" i="4"/>
  <c r="F89" i="4"/>
  <c r="N82" i="4"/>
  <c r="Z80" i="4"/>
  <c r="J79" i="4"/>
  <c r="V77" i="4"/>
  <c r="D76" i="4"/>
  <c r="R74" i="4"/>
  <c r="D73" i="4"/>
  <c r="N71" i="4"/>
  <c r="J70" i="4"/>
  <c r="Z68" i="4"/>
  <c r="V62" i="4"/>
  <c r="R61" i="4"/>
  <c r="H60" i="4"/>
  <c r="D59" i="4"/>
  <c r="Z57" i="4"/>
  <c r="P56" i="4"/>
  <c r="L55" i="4"/>
  <c r="H54" i="4"/>
  <c r="X52" i="4"/>
  <c r="B48" i="4"/>
  <c r="X41" i="4"/>
  <c r="N40" i="4"/>
  <c r="J39" i="4"/>
  <c r="R35" i="4"/>
  <c r="N34" i="4"/>
  <c r="Z31" i="4"/>
  <c r="L29" i="4"/>
  <c r="D27" i="4"/>
  <c r="Z14" i="4"/>
  <c r="R7" i="4"/>
  <c r="B13" i="4"/>
  <c r="X83" i="4"/>
  <c r="V68" i="4"/>
  <c r="H55" i="4"/>
  <c r="R36" i="4"/>
  <c r="H16" i="4"/>
  <c r="D7" i="4"/>
  <c r="N93" i="4"/>
  <c r="X78" i="4"/>
  <c r="F61" i="4"/>
  <c r="B34" i="4"/>
  <c r="L104" i="4"/>
  <c r="D102" i="4"/>
  <c r="B100" i="4"/>
  <c r="N98" i="4"/>
  <c r="V96" i="4"/>
  <c r="J95" i="4"/>
  <c r="V93" i="4"/>
  <c r="D92" i="4"/>
  <c r="P90" i="4"/>
  <c r="Z83" i="4"/>
  <c r="L82" i="4"/>
  <c r="T80" i="4"/>
  <c r="H79" i="4"/>
  <c r="T77" i="4"/>
  <c r="B76" i="4"/>
  <c r="N74" i="4"/>
  <c r="X72" i="4"/>
  <c r="L71" i="4"/>
  <c r="D70" i="4"/>
  <c r="X68" i="4"/>
  <c r="T62" i="4"/>
  <c r="L61" i="4"/>
  <c r="F60" i="4"/>
  <c r="B59" i="4"/>
  <c r="T57" i="4"/>
  <c r="N56" i="4"/>
  <c r="J55" i="4"/>
  <c r="B54" i="4"/>
  <c r="V52" i="4"/>
  <c r="R51" i="4"/>
  <c r="J50" i="4"/>
  <c r="D49" i="4"/>
  <c r="Z47" i="4"/>
  <c r="R41" i="4"/>
  <c r="L40" i="4"/>
  <c r="H39" i="4"/>
  <c r="Z37" i="4"/>
  <c r="T36" i="4"/>
  <c r="P35" i="4"/>
  <c r="H34" i="4"/>
  <c r="B33" i="4"/>
  <c r="X31" i="4"/>
  <c r="P30" i="4"/>
  <c r="J29" i="4"/>
  <c r="F28" i="4"/>
  <c r="X26" i="4"/>
  <c r="R20" i="4"/>
  <c r="J19" i="4"/>
  <c r="T17" i="4"/>
  <c r="J16" i="4"/>
  <c r="X14" i="4"/>
  <c r="L13" i="4"/>
  <c r="X11" i="4"/>
  <c r="P10" i="4"/>
  <c r="Z8" i="4"/>
  <c r="P7" i="4"/>
  <c r="H6" i="4"/>
  <c r="D20" i="4"/>
  <c r="D8" i="4"/>
  <c r="B12" i="4"/>
  <c r="F104" i="4"/>
  <c r="X101" i="4"/>
  <c r="Z99" i="4"/>
  <c r="L98" i="4"/>
  <c r="T96" i="4"/>
  <c r="F95" i="4"/>
  <c r="J82" i="4"/>
  <c r="R80" i="4"/>
  <c r="N77" i="4"/>
  <c r="Z75" i="4"/>
  <c r="V72" i="4"/>
  <c r="B70" i="4"/>
  <c r="J61" i="4"/>
  <c r="R57" i="4"/>
  <c r="H50" i="4"/>
  <c r="F39" i="4"/>
  <c r="Z32" i="4"/>
  <c r="H29" i="4"/>
  <c r="R17" i="4"/>
  <c r="X8" i="4"/>
  <c r="Z103" i="4"/>
  <c r="P80" i="4"/>
  <c r="X58" i="4"/>
  <c r="T37" i="4"/>
  <c r="T14" i="4"/>
  <c r="L7" i="4"/>
  <c r="Z5" i="4"/>
  <c r="B10" i="4"/>
  <c r="T11" i="4"/>
  <c r="D6" i="4"/>
  <c r="A5" i="3"/>
  <c r="A11" i="3"/>
  <c r="R4" i="3"/>
  <c r="A7" i="3"/>
  <c r="A24" i="3"/>
  <c r="A20" i="3"/>
  <c r="R3" i="3"/>
  <c r="F32" i="3"/>
  <c r="H31" i="3"/>
  <c r="J30" i="3"/>
  <c r="L29" i="3"/>
  <c r="N28" i="3"/>
  <c r="P27" i="3"/>
  <c r="R26" i="3"/>
  <c r="T25" i="3"/>
  <c r="V19" i="3"/>
  <c r="T18" i="3"/>
  <c r="R17" i="3"/>
  <c r="P16" i="3"/>
  <c r="N15" i="3"/>
  <c r="L14" i="3"/>
  <c r="J13" i="3"/>
  <c r="H12" i="3"/>
  <c r="B18" i="3"/>
  <c r="H16" i="3"/>
  <c r="D17" i="3"/>
  <c r="B28" i="3"/>
  <c r="Z15" i="3"/>
  <c r="D12" i="3"/>
  <c r="P29" i="3"/>
  <c r="X18" i="3"/>
  <c r="R15" i="3"/>
  <c r="J31" i="3"/>
  <c r="P15" i="3"/>
  <c r="B19" i="3"/>
  <c r="D32" i="3"/>
  <c r="F31" i="3"/>
  <c r="H30" i="3"/>
  <c r="J29" i="3"/>
  <c r="L28" i="3"/>
  <c r="N27" i="3"/>
  <c r="P26" i="3"/>
  <c r="R25" i="3"/>
  <c r="T19" i="3"/>
  <c r="R18" i="3"/>
  <c r="P17" i="3"/>
  <c r="N16" i="3"/>
  <c r="L15" i="3"/>
  <c r="J14" i="3"/>
  <c r="H13" i="3"/>
  <c r="F12" i="3"/>
  <c r="B17" i="3"/>
  <c r="F15" i="3"/>
  <c r="X12" i="3"/>
  <c r="X29" i="3"/>
  <c r="F17" i="3"/>
  <c r="V16" i="3"/>
  <c r="X25" i="3"/>
  <c r="L12" i="3"/>
  <c r="L30" i="3"/>
  <c r="T17" i="3"/>
  <c r="Z32" i="3"/>
  <c r="B32" i="3"/>
  <c r="D31" i="3"/>
  <c r="F30" i="3"/>
  <c r="H29" i="3"/>
  <c r="J28" i="3"/>
  <c r="L27" i="3"/>
  <c r="N26" i="3"/>
  <c r="P25" i="3"/>
  <c r="R19" i="3"/>
  <c r="P18" i="3"/>
  <c r="N17" i="3"/>
  <c r="L16" i="3"/>
  <c r="J15" i="3"/>
  <c r="H14" i="3"/>
  <c r="F13" i="3"/>
  <c r="D19" i="3"/>
  <c r="B16" i="3"/>
  <c r="J17" i="3"/>
  <c r="V30" i="3"/>
  <c r="H25" i="3"/>
  <c r="V13" i="3"/>
  <c r="R14" i="3"/>
  <c r="R28" i="3"/>
  <c r="B12" i="3"/>
  <c r="T26" i="3"/>
  <c r="N14" i="3"/>
  <c r="X32" i="3"/>
  <c r="Z31" i="3"/>
  <c r="B31" i="3"/>
  <c r="D30" i="3"/>
  <c r="F29" i="3"/>
  <c r="H28" i="3"/>
  <c r="J27" i="3"/>
  <c r="L26" i="3"/>
  <c r="N25" i="3"/>
  <c r="P19" i="3"/>
  <c r="N18" i="3"/>
  <c r="L17" i="3"/>
  <c r="J16" i="3"/>
  <c r="H15" i="3"/>
  <c r="F14" i="3"/>
  <c r="Z12" i="3"/>
  <c r="D18" i="3"/>
  <c r="B15" i="3"/>
  <c r="B14" i="3"/>
  <c r="Z28" i="3"/>
  <c r="X14" i="3"/>
  <c r="T15" i="3"/>
  <c r="N30" i="3"/>
  <c r="Z19" i="3"/>
  <c r="T16" i="3"/>
  <c r="P28" i="3"/>
  <c r="R16" i="3"/>
  <c r="V32" i="3"/>
  <c r="X31" i="3"/>
  <c r="Z30" i="3"/>
  <c r="B30" i="3"/>
  <c r="D29" i="3"/>
  <c r="F28" i="3"/>
  <c r="H27" i="3"/>
  <c r="J26" i="3"/>
  <c r="L25" i="3"/>
  <c r="N19" i="3"/>
  <c r="L18" i="3"/>
  <c r="Z13" i="3"/>
  <c r="F26" i="3"/>
  <c r="H18" i="3"/>
  <c r="D15" i="3"/>
  <c r="P13" i="3"/>
  <c r="V26" i="3"/>
  <c r="P14" i="3"/>
  <c r="N29" i="3"/>
  <c r="V18" i="3"/>
  <c r="T32" i="3"/>
  <c r="V31" i="3"/>
  <c r="X30" i="3"/>
  <c r="Z29" i="3"/>
  <c r="B29" i="3"/>
  <c r="D28" i="3"/>
  <c r="F27" i="3"/>
  <c r="H26" i="3"/>
  <c r="J25" i="3"/>
  <c r="L19" i="3"/>
  <c r="J18" i="3"/>
  <c r="H17" i="3"/>
  <c r="F16" i="3"/>
  <c r="Z14" i="3"/>
  <c r="X13" i="3"/>
  <c r="V12" i="3"/>
  <c r="D16" i="3"/>
  <c r="B13" i="3"/>
  <c r="T31" i="3"/>
  <c r="D27" i="3"/>
  <c r="J19" i="3"/>
  <c r="T12" i="3"/>
  <c r="L31" i="3"/>
  <c r="N13" i="3"/>
  <c r="X19" i="3"/>
  <c r="R32" i="3"/>
  <c r="P32" i="3"/>
  <c r="R31" i="3"/>
  <c r="T30" i="3"/>
  <c r="V29" i="3"/>
  <c r="X28" i="3"/>
  <c r="Z27" i="3"/>
  <c r="B27" i="3"/>
  <c r="D26" i="3"/>
  <c r="F25" i="3"/>
  <c r="H19" i="3"/>
  <c r="F18" i="3"/>
  <c r="Z16" i="3"/>
  <c r="X15" i="3"/>
  <c r="V14" i="3"/>
  <c r="T13" i="3"/>
  <c r="R12" i="3"/>
  <c r="D14" i="3"/>
  <c r="N31" i="3"/>
  <c r="R29" i="3"/>
  <c r="V27" i="3"/>
  <c r="Z25" i="3"/>
  <c r="Z18" i="3"/>
  <c r="V17" i="3"/>
  <c r="R27" i="3"/>
  <c r="J12" i="3"/>
  <c r="N32" i="3"/>
  <c r="P31" i="3"/>
  <c r="R30" i="3"/>
  <c r="T29" i="3"/>
  <c r="V28" i="3"/>
  <c r="X27" i="3"/>
  <c r="Z26" i="3"/>
  <c r="B26" i="3"/>
  <c r="D25" i="3"/>
  <c r="F19" i="3"/>
  <c r="Z17" i="3"/>
  <c r="X16" i="3"/>
  <c r="V15" i="3"/>
  <c r="T14" i="3"/>
  <c r="R13" i="3"/>
  <c r="P12" i="3"/>
  <c r="D13" i="3"/>
  <c r="P30" i="3"/>
  <c r="T28" i="3"/>
  <c r="X26" i="3"/>
  <c r="B25" i="3"/>
  <c r="X17" i="3"/>
  <c r="N12" i="3"/>
  <c r="T27" i="3"/>
  <c r="V25" i="3"/>
  <c r="L13" i="3"/>
  <c r="L32" i="3"/>
  <c r="J32" i="3"/>
  <c r="H32" i="3"/>
  <c r="Q1" i="3"/>
  <c r="F1" i="3"/>
  <c r="D1" i="3"/>
  <c r="A1" i="3"/>
  <c r="M1" i="3"/>
  <c r="A12" i="1"/>
  <c r="D84" i="9"/>
  <c r="D72" i="9"/>
  <c r="B81" i="9"/>
  <c r="H64" i="9"/>
  <c r="J63" i="9"/>
  <c r="L62" i="9"/>
  <c r="N61" i="9"/>
  <c r="P60" i="9"/>
  <c r="R59" i="9"/>
  <c r="T58" i="9"/>
  <c r="V57" i="9"/>
  <c r="X51" i="9"/>
  <c r="Z50" i="9"/>
  <c r="B50" i="9"/>
  <c r="D49" i="9"/>
  <c r="F48" i="9"/>
  <c r="H47" i="9"/>
  <c r="J46" i="9"/>
  <c r="L45" i="9"/>
  <c r="N44" i="9"/>
  <c r="P38" i="9"/>
  <c r="R37" i="9"/>
  <c r="T36" i="9"/>
  <c r="V35" i="9"/>
  <c r="X34" i="9"/>
  <c r="Z33" i="9"/>
  <c r="B33" i="9"/>
  <c r="D32" i="9"/>
  <c r="F31" i="9"/>
  <c r="H25" i="9"/>
  <c r="J24" i="9"/>
  <c r="L23" i="9"/>
  <c r="N22" i="9"/>
  <c r="P21" i="9"/>
  <c r="R20" i="9"/>
  <c r="T19" i="9"/>
  <c r="V18" i="9"/>
  <c r="X12" i="9"/>
  <c r="V11" i="9"/>
  <c r="T10" i="9"/>
  <c r="R9" i="9"/>
  <c r="P8" i="9"/>
  <c r="N7" i="9"/>
  <c r="L6" i="9"/>
  <c r="J5" i="9"/>
  <c r="B10" i="9"/>
  <c r="A4" i="9"/>
  <c r="B79" i="9"/>
  <c r="A69" i="9"/>
  <c r="D64" i="9"/>
  <c r="F63" i="9"/>
  <c r="H62" i="9"/>
  <c r="J61" i="9"/>
  <c r="L60" i="9"/>
  <c r="N59" i="9"/>
  <c r="P58" i="9"/>
  <c r="R57" i="9"/>
  <c r="T51" i="9"/>
  <c r="V50" i="9"/>
  <c r="X49" i="9"/>
  <c r="Z48" i="9"/>
  <c r="B48" i="9"/>
  <c r="D47" i="9"/>
  <c r="F46" i="9"/>
  <c r="H45" i="9"/>
  <c r="J44" i="9"/>
  <c r="L38" i="9"/>
  <c r="N37" i="9"/>
  <c r="P36" i="9"/>
  <c r="R35" i="9"/>
  <c r="T34" i="9"/>
  <c r="V33" i="9"/>
  <c r="X32" i="9"/>
  <c r="Z31" i="9"/>
  <c r="B31" i="9"/>
  <c r="D25" i="9"/>
  <c r="F24" i="9"/>
  <c r="H23" i="9"/>
  <c r="J22" i="9"/>
  <c r="L21" i="9"/>
  <c r="N20" i="9"/>
  <c r="P19" i="9"/>
  <c r="R18" i="9"/>
  <c r="T12" i="9"/>
  <c r="D83" i="9"/>
  <c r="D71" i="9"/>
  <c r="B80" i="9"/>
  <c r="B69" i="9"/>
  <c r="F64" i="9"/>
  <c r="H63" i="9"/>
  <c r="J62" i="9"/>
  <c r="L61" i="9"/>
  <c r="N60" i="9"/>
  <c r="P59" i="9"/>
  <c r="R58" i="9"/>
  <c r="T57" i="9"/>
  <c r="V51" i="9"/>
  <c r="X50" i="9"/>
  <c r="Z49" i="9"/>
  <c r="B49" i="9"/>
  <c r="D48" i="9"/>
  <c r="F47" i="9"/>
  <c r="H46" i="9"/>
  <c r="J45" i="9"/>
  <c r="L44" i="9"/>
  <c r="N38" i="9"/>
  <c r="P37" i="9"/>
  <c r="R36" i="9"/>
  <c r="T35" i="9"/>
  <c r="V34" i="9"/>
  <c r="X33" i="9"/>
  <c r="Z32" i="9"/>
  <c r="B32" i="9"/>
  <c r="D31" i="9"/>
  <c r="F25" i="9"/>
  <c r="H24" i="9"/>
  <c r="J23" i="9"/>
  <c r="L22" i="9"/>
  <c r="N21" i="9"/>
  <c r="P20" i="9"/>
  <c r="R19" i="9"/>
  <c r="T18" i="9"/>
  <c r="V12" i="9"/>
  <c r="T11" i="9"/>
  <c r="R10" i="9"/>
  <c r="P9" i="9"/>
  <c r="N8" i="9"/>
  <c r="L7" i="9"/>
  <c r="J6" i="9"/>
  <c r="H5" i="9"/>
  <c r="B9" i="9"/>
  <c r="D70" i="9"/>
  <c r="D82" i="9"/>
  <c r="D81" i="9"/>
  <c r="B78" i="9"/>
  <c r="Z64" i="9"/>
  <c r="B64" i="9"/>
  <c r="D63" i="9"/>
  <c r="F62" i="9"/>
  <c r="H61" i="9"/>
  <c r="J60" i="9"/>
  <c r="L59" i="9"/>
  <c r="N58" i="9"/>
  <c r="P57" i="9"/>
  <c r="R51" i="9"/>
  <c r="T50" i="9"/>
  <c r="V49" i="9"/>
  <c r="X48" i="9"/>
  <c r="Z47" i="9"/>
  <c r="B47" i="9"/>
  <c r="D46" i="9"/>
  <c r="F45" i="9"/>
  <c r="H44" i="9"/>
  <c r="J38" i="9"/>
  <c r="L37" i="9"/>
  <c r="N36" i="9"/>
  <c r="P35" i="9"/>
  <c r="R34" i="9"/>
  <c r="T33" i="9"/>
  <c r="V32" i="9"/>
  <c r="X31" i="9"/>
  <c r="Z25" i="9"/>
  <c r="B25" i="9"/>
  <c r="D24" i="9"/>
  <c r="F23" i="9"/>
  <c r="H22" i="9"/>
  <c r="J21" i="9"/>
  <c r="L20" i="9"/>
  <c r="N19" i="9"/>
  <c r="P18" i="9"/>
  <c r="R12" i="9"/>
  <c r="P11" i="9"/>
  <c r="N10" i="9"/>
  <c r="L9" i="9"/>
  <c r="J8" i="9"/>
  <c r="H7" i="9"/>
  <c r="F6" i="9"/>
  <c r="D12" i="9"/>
  <c r="B7" i="9"/>
  <c r="D61" i="9"/>
  <c r="T31" i="9"/>
  <c r="V25" i="9"/>
  <c r="Z23" i="9"/>
  <c r="B23" i="9"/>
  <c r="F21" i="9"/>
  <c r="J19" i="9"/>
  <c r="N12" i="9"/>
  <c r="J10" i="9"/>
  <c r="Z6" i="9"/>
  <c r="D10" i="9"/>
  <c r="D80" i="9"/>
  <c r="B89" i="9"/>
  <c r="B77" i="9"/>
  <c r="X64" i="9"/>
  <c r="Z63" i="9"/>
  <c r="B63" i="9"/>
  <c r="D62" i="9"/>
  <c r="F61" i="9"/>
  <c r="H60" i="9"/>
  <c r="J59" i="9"/>
  <c r="L58" i="9"/>
  <c r="N57" i="9"/>
  <c r="P51" i="9"/>
  <c r="R50" i="9"/>
  <c r="T49" i="9"/>
  <c r="V48" i="9"/>
  <c r="X47" i="9"/>
  <c r="Z46" i="9"/>
  <c r="B46" i="9"/>
  <c r="D45" i="9"/>
  <c r="F44" i="9"/>
  <c r="H38" i="9"/>
  <c r="J37" i="9"/>
  <c r="L36" i="9"/>
  <c r="N35" i="9"/>
  <c r="P34" i="9"/>
  <c r="R33" i="9"/>
  <c r="T32" i="9"/>
  <c r="V31" i="9"/>
  <c r="X25" i="9"/>
  <c r="Z24" i="9"/>
  <c r="B24" i="9"/>
  <c r="D23" i="9"/>
  <c r="F22" i="9"/>
  <c r="H21" i="9"/>
  <c r="J20" i="9"/>
  <c r="L19" i="9"/>
  <c r="N18" i="9"/>
  <c r="P12" i="9"/>
  <c r="N11" i="9"/>
  <c r="L10" i="9"/>
  <c r="J9" i="9"/>
  <c r="H8" i="9"/>
  <c r="F7" i="9"/>
  <c r="Z5" i="9"/>
  <c r="D11" i="9"/>
  <c r="B62" i="9"/>
  <c r="X24" i="9"/>
  <c r="D22" i="9"/>
  <c r="H20" i="9"/>
  <c r="L18" i="9"/>
  <c r="L11" i="9"/>
  <c r="H9" i="9"/>
  <c r="F8" i="9"/>
  <c r="X5" i="9"/>
  <c r="D79" i="9"/>
  <c r="B88" i="9"/>
  <c r="B76" i="9"/>
  <c r="V64" i="9"/>
  <c r="X63" i="9"/>
  <c r="Z62" i="9"/>
  <c r="F60" i="9"/>
  <c r="H59" i="9"/>
  <c r="J58" i="9"/>
  <c r="L57" i="9"/>
  <c r="N51" i="9"/>
  <c r="P50" i="9"/>
  <c r="R49" i="9"/>
  <c r="T48" i="9"/>
  <c r="V47" i="9"/>
  <c r="X46" i="9"/>
  <c r="Z45" i="9"/>
  <c r="B45" i="9"/>
  <c r="D44" i="9"/>
  <c r="F38" i="9"/>
  <c r="H37" i="9"/>
  <c r="J36" i="9"/>
  <c r="L35" i="9"/>
  <c r="N34" i="9"/>
  <c r="P33" i="9"/>
  <c r="R32" i="9"/>
  <c r="A91" i="9"/>
  <c r="D78" i="9"/>
  <c r="B87" i="9"/>
  <c r="B75" i="9"/>
  <c r="T64" i="9"/>
  <c r="V63" i="9"/>
  <c r="X62" i="9"/>
  <c r="Z61" i="9"/>
  <c r="B61" i="9"/>
  <c r="D60" i="9"/>
  <c r="F59" i="9"/>
  <c r="H58" i="9"/>
  <c r="J57" i="9"/>
  <c r="L51" i="9"/>
  <c r="N50" i="9"/>
  <c r="P49" i="9"/>
  <c r="R48" i="9"/>
  <c r="T47" i="9"/>
  <c r="V46" i="9"/>
  <c r="X45" i="9"/>
  <c r="Z44" i="9"/>
  <c r="B44" i="9"/>
  <c r="D38" i="9"/>
  <c r="F37" i="9"/>
  <c r="H36" i="9"/>
  <c r="J35" i="9"/>
  <c r="L34" i="9"/>
  <c r="N33" i="9"/>
  <c r="P32" i="9"/>
  <c r="R31" i="9"/>
  <c r="T25" i="9"/>
  <c r="V24" i="9"/>
  <c r="X23" i="9"/>
  <c r="Z22" i="9"/>
  <c r="B22" i="9"/>
  <c r="D21" i="9"/>
  <c r="F20" i="9"/>
  <c r="H19" i="9"/>
  <c r="J18" i="9"/>
  <c r="L12" i="9"/>
  <c r="J11" i="9"/>
  <c r="H10" i="9"/>
  <c r="F9" i="9"/>
  <c r="Z7" i="9"/>
  <c r="X6" i="9"/>
  <c r="V5" i="9"/>
  <c r="D9" i="9"/>
  <c r="B85" i="9"/>
  <c r="T62" i="9"/>
  <c r="X60" i="9"/>
  <c r="B59" i="9"/>
  <c r="F57" i="9"/>
  <c r="L49" i="9"/>
  <c r="P47" i="9"/>
  <c r="V44" i="9"/>
  <c r="X38" i="9"/>
  <c r="B37" i="9"/>
  <c r="F35" i="9"/>
  <c r="L32" i="9"/>
  <c r="P25" i="9"/>
  <c r="T23" i="9"/>
  <c r="X21" i="9"/>
  <c r="B20" i="9"/>
  <c r="F18" i="9"/>
  <c r="F11" i="9"/>
  <c r="X8" i="9"/>
  <c r="T6" i="9"/>
  <c r="A56" i="9"/>
  <c r="D89" i="9"/>
  <c r="D77" i="9"/>
  <c r="B86" i="9"/>
  <c r="B74" i="9"/>
  <c r="R64" i="9"/>
  <c r="T63" i="9"/>
  <c r="V62" i="9"/>
  <c r="X61" i="9"/>
  <c r="Z60" i="9"/>
  <c r="B60" i="9"/>
  <c r="D59" i="9"/>
  <c r="F58" i="9"/>
  <c r="H57" i="9"/>
  <c r="J51" i="9"/>
  <c r="L50" i="9"/>
  <c r="N49" i="9"/>
  <c r="P48" i="9"/>
  <c r="R47" i="9"/>
  <c r="T46" i="9"/>
  <c r="V45" i="9"/>
  <c r="X44" i="9"/>
  <c r="Z38" i="9"/>
  <c r="B38" i="9"/>
  <c r="D37" i="9"/>
  <c r="F36" i="9"/>
  <c r="H35" i="9"/>
  <c r="J34" i="9"/>
  <c r="L33" i="9"/>
  <c r="N32" i="9"/>
  <c r="P31" i="9"/>
  <c r="R25" i="9"/>
  <c r="T24" i="9"/>
  <c r="V23" i="9"/>
  <c r="X22" i="9"/>
  <c r="Z21" i="9"/>
  <c r="B21" i="9"/>
  <c r="D20" i="9"/>
  <c r="F19" i="9"/>
  <c r="H18" i="9"/>
  <c r="J12" i="9"/>
  <c r="H11" i="9"/>
  <c r="F10" i="9"/>
  <c r="Z8" i="9"/>
  <c r="X7" i="9"/>
  <c r="V6" i="9"/>
  <c r="T5" i="9"/>
  <c r="D8" i="9"/>
  <c r="B6" i="9"/>
  <c r="D76" i="9"/>
  <c r="B73" i="9"/>
  <c r="P64" i="9"/>
  <c r="R63" i="9"/>
  <c r="V61" i="9"/>
  <c r="Z59" i="9"/>
  <c r="D58" i="9"/>
  <c r="H51" i="9"/>
  <c r="J50" i="9"/>
  <c r="N48" i="9"/>
  <c r="R46" i="9"/>
  <c r="T45" i="9"/>
  <c r="Z37" i="9"/>
  <c r="D36" i="9"/>
  <c r="H34" i="9"/>
  <c r="J33" i="9"/>
  <c r="N31" i="9"/>
  <c r="R24" i="9"/>
  <c r="V22" i="9"/>
  <c r="Z20" i="9"/>
  <c r="D19" i="9"/>
  <c r="H12" i="9"/>
  <c r="Z9" i="9"/>
  <c r="V7" i="9"/>
  <c r="R5" i="9"/>
  <c r="D7" i="9"/>
  <c r="D5" i="9"/>
  <c r="D88" i="9"/>
  <c r="D87" i="9"/>
  <c r="D75" i="9"/>
  <c r="B84" i="9"/>
  <c r="B72" i="9"/>
  <c r="N64" i="9"/>
  <c r="P63" i="9"/>
  <c r="R62" i="9"/>
  <c r="T61" i="9"/>
  <c r="V60" i="9"/>
  <c r="X59" i="9"/>
  <c r="Z58" i="9"/>
  <c r="B58" i="9"/>
  <c r="D57" i="9"/>
  <c r="F51" i="9"/>
  <c r="H50" i="9"/>
  <c r="J49" i="9"/>
  <c r="L48" i="9"/>
  <c r="N47" i="9"/>
  <c r="P46" i="9"/>
  <c r="R45" i="9"/>
  <c r="T44" i="9"/>
  <c r="V38" i="9"/>
  <c r="X37" i="9"/>
  <c r="Z36" i="9"/>
  <c r="B36" i="9"/>
  <c r="D35" i="9"/>
  <c r="F34" i="9"/>
  <c r="H33" i="9"/>
  <c r="J32" i="9"/>
  <c r="L31" i="9"/>
  <c r="N25" i="9"/>
  <c r="P24" i="9"/>
  <c r="R23" i="9"/>
  <c r="T22" i="9"/>
  <c r="V21" i="9"/>
  <c r="X20" i="9"/>
  <c r="Z19" i="9"/>
  <c r="B19" i="9"/>
  <c r="D18" i="9"/>
  <c r="F12" i="9"/>
  <c r="Z10" i="9"/>
  <c r="X9" i="9"/>
  <c r="V8" i="9"/>
  <c r="T7" i="9"/>
  <c r="R6" i="9"/>
  <c r="P5" i="9"/>
  <c r="D6" i="9"/>
  <c r="B5" i="9"/>
  <c r="A43" i="9"/>
  <c r="D86" i="9"/>
  <c r="D74" i="9"/>
  <c r="B83" i="9"/>
  <c r="B71" i="9"/>
  <c r="L64" i="9"/>
  <c r="N63" i="9"/>
  <c r="P62" i="9"/>
  <c r="R61" i="9"/>
  <c r="T60" i="9"/>
  <c r="V59" i="9"/>
  <c r="X58" i="9"/>
  <c r="Z57" i="9"/>
  <c r="B57" i="9"/>
  <c r="D51" i="9"/>
  <c r="F50" i="9"/>
  <c r="H49" i="9"/>
  <c r="J48" i="9"/>
  <c r="L47" i="9"/>
  <c r="N46" i="9"/>
  <c r="P45" i="9"/>
  <c r="R44" i="9"/>
  <c r="T38" i="9"/>
  <c r="V37" i="9"/>
  <c r="X36" i="9"/>
  <c r="Z35" i="9"/>
  <c r="B35" i="9"/>
  <c r="D34" i="9"/>
  <c r="F33" i="9"/>
  <c r="H32" i="9"/>
  <c r="J31" i="9"/>
  <c r="L25" i="9"/>
  <c r="N24" i="9"/>
  <c r="P23" i="9"/>
  <c r="R22" i="9"/>
  <c r="T21" i="9"/>
  <c r="V20" i="9"/>
  <c r="X19" i="9"/>
  <c r="Z18" i="9"/>
  <c r="B18" i="9"/>
  <c r="Z11" i="9"/>
  <c r="X10" i="9"/>
  <c r="V9" i="9"/>
  <c r="T8" i="9"/>
  <c r="R7" i="9"/>
  <c r="P6" i="9"/>
  <c r="N5" i="9"/>
  <c r="B12" i="9"/>
  <c r="A17" i="9"/>
  <c r="D73" i="9"/>
  <c r="B82" i="9"/>
  <c r="B70" i="9"/>
  <c r="J64" i="9"/>
  <c r="L63" i="9"/>
  <c r="N62" i="9"/>
  <c r="P61" i="9"/>
  <c r="R60" i="9"/>
  <c r="T59" i="9"/>
  <c r="V58" i="9"/>
  <c r="X57" i="9"/>
  <c r="Z51" i="9"/>
  <c r="B51" i="9"/>
  <c r="D50" i="9"/>
  <c r="F49" i="9"/>
  <c r="H48" i="9"/>
  <c r="J47" i="9"/>
  <c r="L46" i="9"/>
  <c r="N45" i="9"/>
  <c r="P44" i="9"/>
  <c r="R38" i="9"/>
  <c r="T37" i="9"/>
  <c r="V36" i="9"/>
  <c r="X35" i="9"/>
  <c r="Z34" i="9"/>
  <c r="B34" i="9"/>
  <c r="D33" i="9"/>
  <c r="F32" i="9"/>
  <c r="H31" i="9"/>
  <c r="J25" i="9"/>
  <c r="L24" i="9"/>
  <c r="N23" i="9"/>
  <c r="P22" i="9"/>
  <c r="D85" i="9"/>
  <c r="X11" i="9"/>
  <c r="L5" i="9"/>
  <c r="J7" i="9"/>
  <c r="R11" i="9"/>
  <c r="F5" i="9"/>
  <c r="V10" i="9"/>
  <c r="B11" i="9"/>
  <c r="P10" i="9"/>
  <c r="B8" i="9"/>
  <c r="V19" i="9"/>
  <c r="A30" i="9"/>
  <c r="T9" i="9"/>
  <c r="N9" i="9"/>
  <c r="R21" i="9"/>
  <c r="T20" i="9"/>
  <c r="R8" i="9"/>
  <c r="L8" i="9"/>
  <c r="P7" i="9"/>
  <c r="X18" i="9"/>
  <c r="N6" i="9"/>
  <c r="Z12" i="9"/>
  <c r="H6" i="9"/>
  <c r="A65" i="9"/>
  <c r="A52" i="9"/>
  <c r="A39" i="9"/>
  <c r="A26" i="9"/>
  <c r="A13" i="9"/>
  <c r="A1" i="9"/>
  <c r="D1" i="1"/>
  <c r="D29" i="1"/>
  <c r="B26" i="1"/>
  <c r="B27" i="1"/>
  <c r="A22" i="1"/>
  <c r="A34" i="1"/>
  <c r="D38" i="1"/>
  <c r="D41" i="1"/>
  <c r="D35" i="1"/>
  <c r="A37" i="1"/>
  <c r="E34" i="1"/>
  <c r="A31" i="1"/>
  <c r="E28" i="1"/>
  <c r="D26" i="1"/>
  <c r="E25" i="1"/>
  <c r="E13" i="1"/>
  <c r="D32" i="1"/>
  <c r="E31" i="1"/>
  <c r="D23" i="1"/>
  <c r="A28" i="1"/>
  <c r="E43" i="1"/>
  <c r="E40" i="1"/>
  <c r="E37" i="1"/>
  <c r="B39" i="1"/>
  <c r="B36" i="1"/>
  <c r="B33" i="1"/>
  <c r="B30" i="1"/>
  <c r="D14" i="1"/>
  <c r="B19" i="1"/>
  <c r="B18" i="1"/>
  <c r="B17" i="1"/>
  <c r="B16" i="1"/>
  <c r="B15" i="1"/>
  <c r="A8" i="1"/>
  <c r="B14" i="1"/>
  <c r="B21" i="1"/>
  <c r="B20" i="1"/>
  <c r="B6" i="1"/>
  <c r="A6" i="1"/>
  <c r="A1227" i="10"/>
  <c r="A1226" i="10"/>
  <c r="F21" i="5" l="1"/>
  <c r="F22" i="5"/>
  <c r="F23" i="5"/>
  <c r="F24" i="5"/>
  <c r="F25" i="5"/>
  <c r="F26" i="5"/>
  <c r="F27" i="5"/>
  <c r="F28" i="5"/>
  <c r="F29" i="5"/>
  <c r="F30" i="5"/>
  <c r="F31" i="5"/>
  <c r="F32" i="5"/>
  <c r="F33" i="5"/>
  <c r="C4" i="1" l="1"/>
  <c r="C2" i="1" l="1"/>
  <c r="F71" i="5" l="1"/>
  <c r="F70" i="5"/>
  <c r="F66" i="5"/>
  <c r="F65" i="5"/>
  <c r="F64" i="5"/>
  <c r="F63" i="5"/>
  <c r="F62" i="5"/>
  <c r="F61" i="5"/>
  <c r="F60" i="5"/>
  <c r="F59" i="5"/>
  <c r="F58" i="5"/>
  <c r="F57" i="5"/>
  <c r="F53" i="5"/>
  <c r="F52" i="5"/>
  <c r="F51" i="5"/>
  <c r="F50" i="5"/>
  <c r="F49" i="5"/>
  <c r="F48" i="5"/>
  <c r="F47" i="5"/>
  <c r="F46" i="5"/>
  <c r="F17" i="5"/>
  <c r="F16" i="5"/>
  <c r="F15" i="5"/>
  <c r="F14" i="5"/>
  <c r="F13" i="5"/>
  <c r="F12" i="5"/>
  <c r="F42" i="5"/>
  <c r="F41" i="5"/>
  <c r="F40" i="5"/>
  <c r="F39" i="5"/>
  <c r="F38" i="5"/>
  <c r="F37" i="5"/>
  <c r="F9" i="5"/>
  <c r="F8" i="5"/>
  <c r="F7" i="5"/>
  <c r="F6" i="5"/>
  <c r="F5" i="5"/>
  <c r="F4" i="5"/>
  <c r="F3" i="5"/>
</calcChain>
</file>

<file path=xl/sharedStrings.xml><?xml version="1.0" encoding="utf-8"?>
<sst xmlns="http://schemas.openxmlformats.org/spreadsheetml/2006/main" count="1783" uniqueCount="1611">
  <si>
    <t>According to EN15804+A2 (+indicators A1)</t>
  </si>
  <si>
    <t>According to EN15804+A1</t>
  </si>
  <si>
    <t>According to EN15804+A2</t>
  </si>
  <si>
    <t>Stichting MRPI®</t>
  </si>
  <si>
    <t>Kingsfordweg 151</t>
  </si>
  <si>
    <t>1043 GR Amsterdam</t>
  </si>
  <si>
    <t>specific dataset</t>
  </si>
  <si>
    <t>Europe</t>
  </si>
  <si>
    <t>PROGRAM INSTRUCTIONS</t>
  </si>
  <si>
    <t>A1</t>
  </si>
  <si>
    <t>A2</t>
  </si>
  <si>
    <t>A3</t>
  </si>
  <si>
    <t>A4</t>
  </si>
  <si>
    <t>A5</t>
  </si>
  <si>
    <t>B1</t>
  </si>
  <si>
    <t>B2</t>
  </si>
  <si>
    <t>B3</t>
  </si>
  <si>
    <t>B4</t>
  </si>
  <si>
    <t>B5</t>
  </si>
  <si>
    <t>B6</t>
  </si>
  <si>
    <t>B7</t>
  </si>
  <si>
    <t>C1</t>
  </si>
  <si>
    <t>C2</t>
  </si>
  <si>
    <t>C3</t>
  </si>
  <si>
    <t>C4</t>
  </si>
  <si>
    <t>D</t>
  </si>
  <si>
    <t>A1-A3</t>
  </si>
  <si>
    <t>HWD</t>
  </si>
  <si>
    <t>NHWD</t>
  </si>
  <si>
    <t>RWD</t>
  </si>
  <si>
    <t>CRU</t>
  </si>
  <si>
    <t>MFR</t>
  </si>
  <si>
    <t>MER</t>
  </si>
  <si>
    <t>EEE</t>
  </si>
  <si>
    <t>PERE</t>
  </si>
  <si>
    <t>PERM</t>
  </si>
  <si>
    <t>PERT</t>
  </si>
  <si>
    <t>PENRE</t>
  </si>
  <si>
    <t>PENRM</t>
  </si>
  <si>
    <t>PENRT</t>
  </si>
  <si>
    <t>SM</t>
  </si>
  <si>
    <t>RSF</t>
  </si>
  <si>
    <t>NRSF</t>
  </si>
  <si>
    <t>FW</t>
  </si>
  <si>
    <t>GWP-total</t>
  </si>
  <si>
    <t>GWP-fossil</t>
  </si>
  <si>
    <t>GWP-biogenic</t>
  </si>
  <si>
    <t>EP-freshwater</t>
  </si>
  <si>
    <t>EP-marine</t>
  </si>
  <si>
    <t>EP-terrestrial</t>
  </si>
  <si>
    <t>ADP-fossil</t>
  </si>
  <si>
    <t>WDP</t>
  </si>
  <si>
    <t>PM</t>
  </si>
  <si>
    <t>Disease incidence</t>
  </si>
  <si>
    <t>IRP</t>
  </si>
  <si>
    <t>kBq U235 eq.</t>
  </si>
  <si>
    <t>ETP-fw</t>
  </si>
  <si>
    <t>CTUe</t>
  </si>
  <si>
    <t>CTUh</t>
  </si>
  <si>
    <t>SQP</t>
  </si>
  <si>
    <t>BCCpr</t>
  </si>
  <si>
    <t>BCCpa</t>
  </si>
  <si>
    <t>ADPE</t>
  </si>
  <si>
    <t>kg Sb eq.</t>
  </si>
  <si>
    <t>ADPF</t>
  </si>
  <si>
    <t>MJ</t>
  </si>
  <si>
    <t>GWP</t>
  </si>
  <si>
    <t>kg CO2 eq.</t>
  </si>
  <si>
    <t>kg CFC11 eq.</t>
  </si>
  <si>
    <t>kg ethene eq.</t>
  </si>
  <si>
    <t>kg SO2 eq.</t>
  </si>
  <si>
    <t>EP</t>
  </si>
  <si>
    <t>HTP</t>
  </si>
  <si>
    <t>FAETP</t>
  </si>
  <si>
    <t>MAETP</t>
  </si>
  <si>
    <t>TETP</t>
  </si>
  <si>
    <t>ECI</t>
  </si>
  <si>
    <t>euro</t>
  </si>
  <si>
    <t>kg CO2 eq. </t>
  </si>
  <si>
    <t>kg CFC11 eq. </t>
  </si>
  <si>
    <t>mol H+ eq.</t>
  </si>
  <si>
    <t>kg PO4 eq.</t>
  </si>
  <si>
    <t>kg N eq.</t>
  </si>
  <si>
    <t>mol N eq.</t>
  </si>
  <si>
    <t>kg NMVOC eq.</t>
  </si>
  <si>
    <t>MJ, net calorific value</t>
  </si>
  <si>
    <t>m3 world eq. Deprived</t>
  </si>
  <si>
    <t>HTP-c</t>
  </si>
  <si>
    <t>HTP-nc</t>
  </si>
  <si>
    <t>kg</t>
  </si>
  <si>
    <t>ETE</t>
  </si>
  <si>
    <t>m3</t>
  </si>
  <si>
    <t>kg C</t>
  </si>
  <si>
    <t>average dataset</t>
  </si>
  <si>
    <t>representative dataset</t>
  </si>
  <si>
    <t>template dataset</t>
  </si>
  <si>
    <t>generic dataset</t>
  </si>
  <si>
    <t>AT</t>
  </si>
  <si>
    <t>Austria</t>
  </si>
  <si>
    <t>BE</t>
  </si>
  <si>
    <t>Belgium</t>
  </si>
  <si>
    <t>CN</t>
  </si>
  <si>
    <t>China</t>
  </si>
  <si>
    <t>DK</t>
  </si>
  <si>
    <t>Denmark</t>
  </si>
  <si>
    <t>FI</t>
  </si>
  <si>
    <t>Finland</t>
  </si>
  <si>
    <t>FR</t>
  </si>
  <si>
    <t>France</t>
  </si>
  <si>
    <t>DE</t>
  </si>
  <si>
    <t>Germany</t>
  </si>
  <si>
    <t>GR</t>
  </si>
  <si>
    <t>Greece</t>
  </si>
  <si>
    <t>IS</t>
  </si>
  <si>
    <t>Iceland</t>
  </si>
  <si>
    <t>IE</t>
  </si>
  <si>
    <t>Ireland</t>
  </si>
  <si>
    <t>IL</t>
  </si>
  <si>
    <t>Israel</t>
  </si>
  <si>
    <t>IT</t>
  </si>
  <si>
    <t>Italy</t>
  </si>
  <si>
    <t>LU</t>
  </si>
  <si>
    <t>Luxembourg</t>
  </si>
  <si>
    <t>NL</t>
  </si>
  <si>
    <t>Netherlands</t>
  </si>
  <si>
    <t>NO</t>
  </si>
  <si>
    <t>Norway</t>
  </si>
  <si>
    <t>PL</t>
  </si>
  <si>
    <t>Poland</t>
  </si>
  <si>
    <t>PT</t>
  </si>
  <si>
    <t>Portugal</t>
  </si>
  <si>
    <t>SE</t>
  </si>
  <si>
    <t>Sweden</t>
  </si>
  <si>
    <t>CH</t>
  </si>
  <si>
    <t>Switzerland</t>
  </si>
  <si>
    <t>TR</t>
  </si>
  <si>
    <t>Turkey</t>
  </si>
  <si>
    <t>GB</t>
  </si>
  <si>
    <t>United Kingdom</t>
  </si>
  <si>
    <t>US</t>
  </si>
  <si>
    <t>United States</t>
  </si>
  <si>
    <t>RER</t>
  </si>
  <si>
    <t>GLO</t>
  </si>
  <si>
    <t>World</t>
  </si>
  <si>
    <t>AF</t>
  </si>
  <si>
    <t>Afghanistan</t>
  </si>
  <si>
    <t>AX</t>
  </si>
  <si>
    <t>Aland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</si>
  <si>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</si>
  <si>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</si>
  <si>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</si>
  <si>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</si>
  <si>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</si>
  <si>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</si>
  <si>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</si>
  <si>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</si>
  <si>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</si>
  <si>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</si>
  <si>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</si>
  <si>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</si>
  <si>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</si>
  <si>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</si>
  <si>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</si>
  <si>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</si>
  <si>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</si>
  <si>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</si>
  <si>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</si>
  <si>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</si>
  <si>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</si>
  <si>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</si>
  <si>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</si>
  <si>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</si>
  <si>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</si>
  <si>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</si>
  <si>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</si>
  <si>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</si>
  <si>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</si>
  <si>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</si>
  <si>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</si>
  <si>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</si>
  <si>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</si>
  <si>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</si>
  <si>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BY</t>
  </si>
  <si>
    <t>Belarus</t>
  </si>
  <si>
    <t>BZ</t>
  </si>
  <si>
    <t>Belize</t>
  </si>
  <si>
    <t>BJ</t>
  </si>
  <si>
    <t>Benin</t>
  </si>
  <si>
    <t>BM</t>
  </si>
  <si>
    <t>Bermuda</t>
  </si>
  <si>
    <t>BT</t>
  </si>
  <si>
    <t>Bhutan</t>
  </si>
  <si>
    <t>BO</t>
  </si>
  <si>
    <t>Bolivia</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</si>
  <si>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</si>
  <si>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</si>
  <si>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</si>
  <si>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</si>
  <si>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</si>
  <si>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</si>
  <si>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</si>
  <si>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</si>
  <si>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</si>
  <si>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</si>
  <si>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</si>
  <si>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</si>
  <si>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</si>
  <si>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</si>
  <si>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</si>
  <si>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</si>
  <si>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</si>
  <si>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</si>
  <si>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</si>
  <si>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</si>
  <si>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KH</t>
  </si>
  <si>
    <t>Cambodia</t>
  </si>
  <si>
    <t>CM</t>
  </si>
  <si>
    <t>Cameroon</t>
  </si>
  <si>
    <t>CA</t>
  </si>
  <si>
    <t>Canada</t>
  </si>
  <si>
    <t>CV</t>
  </si>
  <si>
    <t>Cape Verde</t>
  </si>
  <si>
    <t>KY</t>
  </si>
  <si>
    <t>Cayman Islands</t>
  </si>
  <si>
    <t>CF</t>
  </si>
  <si>
    <t>Central African Republic</t>
  </si>
  <si>
    <t>TD</t>
  </si>
  <si>
    <t>Chad</t>
  </si>
  <si>
    <t>CL</t>
  </si>
  <si>
    <t>Chile</t>
  </si>
  <si>
    <t>CX</t>
  </si>
  <si>
    <t>Christmas Island</t>
  </si>
  <si>
    <t>CC</t>
  </si>
  <si>
    <t>Cocos (Keeling) Islands</t>
  </si>
  <si>
    <t>CO</t>
  </si>
  <si>
    <t>Colombia</t>
  </si>
  <si>
    <t>KM</t>
  </si>
  <si>
    <t>Comoros</t>
  </si>
  <si>
    <t>CG</t>
  </si>
  <si>
    <t>Congo</t>
  </si>
  <si>
    <t>CD</t>
  </si>
  <si>
    <t xml:space="preserve">Congo, The Democratic Republic of </t>
  </si>
  <si>
    <t>CK</t>
  </si>
  <si>
    <t>Cook Islands</t>
  </si>
  <si>
    <t>CR</t>
  </si>
  <si>
    <t>Costa Rica</t>
  </si>
  <si>
    <t>CI</t>
  </si>
  <si>
    <t>Cote d'Ivoire</t>
  </si>
  <si>
    <t>HR</t>
  </si>
  <si>
    <t>Croatia</t>
  </si>
  <si>
    <t>CU</t>
  </si>
  <si>
    <t>Cuba</t>
  </si>
  <si>
    <t>CW</t>
  </si>
  <si>
    <t>Curaçao</t>
  </si>
  <si>
    <t>CY</t>
  </si>
  <si>
    <t>Cyprus</t>
  </si>
  <si>
    <t>CZ</t>
  </si>
  <si>
    <t>Czechia</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</si>
  <si>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</si>
  <si>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</si>
  <si>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</si>
  <si>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</si>
  <si>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</si>
  <si>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</si>
  <si>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</si>
  <si>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</si>
  <si>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</si>
  <si>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</si>
  <si>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</si>
  <si>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</si>
  <si>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</si>
  <si>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</si>
  <si>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</si>
  <si>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</si>
  <si>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</si>
  <si>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</si>
  <si>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</si>
  <si>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</si>
  <si>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</si>
  <si>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Falkland Islands (Malvinas)</t>
  </si>
  <si>
    <t>FO</t>
  </si>
  <si>
    <t>Faroe Islands</t>
  </si>
  <si>
    <t>FJ</t>
  </si>
  <si>
    <t>Fiji</t>
  </si>
  <si>
    <t>GF</t>
  </si>
  <si>
    <t>French Guiana</t>
  </si>
  <si>
    <t>PF</t>
  </si>
  <si>
    <t>French Polynesia</t>
  </si>
  <si>
    <t>TF</t>
  </si>
  <si>
    <t>French Southern Territories</t>
  </si>
  <si>
    <t>GA</t>
  </si>
  <si>
    <t>Gabon</t>
  </si>
  <si>
    <t>GM</t>
  </si>
  <si>
    <t>Gambia</t>
  </si>
  <si>
    <t>GE</t>
  </si>
  <si>
    <t>Georgia</t>
  </si>
  <si>
    <t>GH</t>
  </si>
  <si>
    <t>Ghana</t>
  </si>
  <si>
    <t>GI</t>
  </si>
  <si>
    <t>Gibraltar</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</si>
  <si>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</si>
  <si>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</si>
  <si>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</si>
  <si>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</si>
  <si>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</si>
  <si>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</si>
  <si>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</si>
  <si>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</si>
  <si>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</si>
  <si>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</si>
  <si>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</si>
  <si>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</si>
  <si>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</si>
  <si>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</si>
  <si>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</si>
  <si>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</si>
  <si>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</si>
  <si>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</si>
  <si>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</si>
  <si>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</si>
  <si>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</si>
  <si>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and Mc Donald Islands</t>
  </si>
  <si>
    <t>VA</t>
  </si>
  <si>
    <t>Holy See (Vatican City State)</t>
  </si>
  <si>
    <t>HN</t>
  </si>
  <si>
    <t>Honduras</t>
  </si>
  <si>
    <t>HK</t>
  </si>
  <si>
    <t>Hong Kong</t>
  </si>
  <si>
    <t>HU</t>
  </si>
  <si>
    <t>Hungary</t>
  </si>
  <si>
    <t>IN</t>
  </si>
  <si>
    <t>India</t>
  </si>
  <si>
    <t>ID</t>
  </si>
  <si>
    <t>Indonesia</t>
  </si>
  <si>
    <t>IR</t>
  </si>
  <si>
    <t>Iran, Islamic Republic of</t>
  </si>
  <si>
    <t>IQ</t>
  </si>
  <si>
    <t>Iraq</t>
  </si>
  <si>
    <t>IM</t>
  </si>
  <si>
    <t>Isle of Man</t>
  </si>
  <si>
    <t>JM</t>
  </si>
  <si>
    <t>Jamaica</t>
  </si>
  <si>
    <t>JP</t>
  </si>
  <si>
    <t>Japan</t>
  </si>
  <si>
    <t>JE</t>
  </si>
  <si>
    <t>Jersey</t>
  </si>
  <si>
    <t>JO</t>
  </si>
  <si>
    <t>Jordan</t>
  </si>
  <si>
    <t>KZ</t>
  </si>
  <si>
    <t>Kazakstan</t>
  </si>
  <si>
    <t>KE</t>
  </si>
  <si>
    <t>Kenya</t>
  </si>
  <si>
    <t>KI</t>
  </si>
  <si>
    <t>Kiribati</t>
  </si>
  <si>
    <t>KP</t>
  </si>
  <si>
    <t>Korea, Democratic People's Republic of</t>
  </si>
  <si>
    <t>KR</t>
  </si>
  <si>
    <t>Korea, Republic of</t>
  </si>
  <si>
    <t>XK</t>
  </si>
  <si>
    <t>Kosovo (temporary code)</t>
  </si>
  <si>
    <t>KW</t>
  </si>
  <si>
    <t>Kuwait</t>
  </si>
  <si>
    <t>KG</t>
  </si>
  <si>
    <t>Kyrgyzstan</t>
  </si>
  <si>
    <t>LA</t>
  </si>
  <si>
    <t>Lao, People's Democratic Republic</t>
  </si>
  <si>
    <t>LV</t>
  </si>
  <si>
    <t>Latvia</t>
  </si>
  <si>
    <t>LB</t>
  </si>
  <si>
    <t>Lebanon</t>
  </si>
  <si>
    <t>LS</t>
  </si>
  <si>
    <t>Lesotho</t>
  </si>
  <si>
    <t>LR</t>
  </si>
  <si>
    <t>Liberia</t>
  </si>
  <si>
    <t>LY</t>
  </si>
  <si>
    <t>Libyan Arab Jamahiriya</t>
  </si>
  <si>
    <t>LI</t>
  </si>
  <si>
    <t>Liechtenstein</t>
  </si>
  <si>
    <t>LT</t>
  </si>
  <si>
    <t>Lithuania</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</si>
  <si>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</si>
  <si>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</si>
  <si>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</si>
  <si>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</si>
  <si>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</si>
  <si>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</si>
  <si>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</si>
  <si>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</si>
  <si>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</si>
  <si>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</si>
  <si>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</si>
  <si>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</si>
  <si>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</si>
  <si>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</si>
  <si>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</si>
  <si>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</si>
  <si>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</si>
  <si>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</si>
  <si>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</si>
  <si>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</si>
  <si>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</si>
  <si>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</si>
  <si>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</si>
  <si>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</si>
  <si>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</si>
  <si>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</si>
  <si>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</si>
  <si>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</si>
  <si>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</si>
  <si>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</si>
  <si>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</si>
  <si>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</si>
  <si>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</si>
  <si>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</si>
  <si>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</si>
  <si>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</si>
  <si>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</si>
  <si>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</si>
  <si>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</si>
  <si>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</si>
  <si>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</si>
  <si>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</si>
  <si>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</si>
  <si>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</si>
  <si>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</si>
  <si>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</si>
  <si>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</si>
  <si>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</si>
  <si>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</si>
  <si>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</si>
  <si>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</si>
  <si>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</si>
  <si>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AN</t>
  </si>
  <si>
    <t>Netherlands Antilles</t>
  </si>
  <si>
    <t>NC</t>
  </si>
  <si>
    <t>New Caledonia</t>
  </si>
  <si>
    <t>NZ</t>
  </si>
  <si>
    <t>New Zealand</t>
  </si>
  <si>
    <t>NI</t>
  </si>
  <si>
    <t>Nicaragua</t>
  </si>
  <si>
    <t>NE</t>
  </si>
  <si>
    <t>Niger</t>
  </si>
  <si>
    <t>NG</t>
  </si>
  <si>
    <t>Nigeria</t>
  </si>
  <si>
    <t>NU</t>
  </si>
  <si>
    <t>Niue</t>
  </si>
  <si>
    <t>NF</t>
  </si>
  <si>
    <t>Norfolk Island</t>
  </si>
  <si>
    <t>MP</t>
  </si>
  <si>
    <t>Northern Mariana Islands</t>
  </si>
  <si>
    <t>OM</t>
  </si>
  <si>
    <t>Oman</t>
  </si>
  <si>
    <t>PK</t>
  </si>
  <si>
    <t>Pakistan</t>
  </si>
  <si>
    <t>PW</t>
  </si>
  <si>
    <t>Palau</t>
  </si>
  <si>
    <t>PS</t>
  </si>
  <si>
    <t>Palestinian Territory, Occupied</t>
  </si>
  <si>
    <t>PA</t>
  </si>
  <si>
    <t>Panama</t>
  </si>
  <si>
    <t>PG</t>
  </si>
  <si>
    <t>Papua New Guinea</t>
  </si>
  <si>
    <t>PY</t>
  </si>
  <si>
    <t>Paraguay</t>
  </si>
  <si>
    <t>PE</t>
  </si>
  <si>
    <t>Peru</t>
  </si>
  <si>
    <t>PH</t>
  </si>
  <si>
    <t>Philippines</t>
  </si>
  <si>
    <t>PN</t>
  </si>
  <si>
    <t>Pitcairn</t>
  </si>
  <si>
    <t>PR</t>
  </si>
  <si>
    <t>Puerto Rico</t>
  </si>
  <si>
    <t>QA</t>
  </si>
  <si>
    <t>Qatar</t>
  </si>
  <si>
    <t>RS</t>
  </si>
  <si>
    <t>Republic of Serbia</t>
  </si>
  <si>
    <t>RE</t>
  </si>
  <si>
    <t>Reunion</t>
  </si>
  <si>
    <t>RO</t>
  </si>
  <si>
    <t>Romania</t>
  </si>
  <si>
    <t>RU</t>
  </si>
  <si>
    <t>Russia Federation</t>
  </si>
  <si>
    <t>RW</t>
  </si>
  <si>
    <t>Rwanda</t>
  </si>
  <si>
    <t>BL</t>
  </si>
  <si>
    <t>Saint Barthélemy</t>
  </si>
  <si>
    <t>SH</t>
  </si>
  <si>
    <t>Saint Helena</t>
  </si>
  <si>
    <t>KN</t>
  </si>
  <si>
    <t>Saint Kitts &amp; Nevis</t>
  </si>
  <si>
    <t>LC</t>
  </si>
  <si>
    <t>Saint Lucia</t>
  </si>
  <si>
    <t>MF</t>
  </si>
  <si>
    <t>Saint Martin</t>
  </si>
  <si>
    <t>Saint Pierre and Miquelon</t>
  </si>
  <si>
    <t>VC</t>
  </si>
  <si>
    <t>Saint Vincent and the Grenadines</t>
  </si>
  <si>
    <t>WS</t>
  </si>
  <si>
    <t>Samoa</t>
  </si>
  <si>
    <t>San Marino</t>
  </si>
  <si>
    <t>ST</t>
  </si>
  <si>
    <t>Sao Tome and Principe</t>
  </si>
  <si>
    <t>SA</t>
  </si>
  <si>
    <t>Saudi Arabia</t>
  </si>
  <si>
    <t>SN</t>
  </si>
  <si>
    <t>Senegal</t>
  </si>
  <si>
    <t>CS</t>
  </si>
  <si>
    <t>Serbia and Montenegro</t>
  </si>
  <si>
    <t>SC</t>
  </si>
  <si>
    <t>Seychelles</t>
  </si>
  <si>
    <t>SL</t>
  </si>
  <si>
    <t>Sierra Leone</t>
  </si>
  <si>
    <t>SG</t>
  </si>
  <si>
    <t>Singapore</t>
  </si>
  <si>
    <t>SX</t>
  </si>
  <si>
    <t>Sint Maarten</t>
  </si>
  <si>
    <t>SK</t>
  </si>
  <si>
    <t>Slovakia</t>
  </si>
  <si>
    <t>SI</t>
  </si>
  <si>
    <t>Slovenia</t>
  </si>
  <si>
    <t>SB</t>
  </si>
  <si>
    <t>Solomon Islands</t>
  </si>
  <si>
    <t>SO</t>
  </si>
  <si>
    <t>Somalia</t>
  </si>
  <si>
    <t>ZA</t>
  </si>
  <si>
    <t>South Africa</t>
  </si>
  <si>
    <t>GS</t>
  </si>
  <si>
    <t>South Georgia &amp; The South Sandwich Islands</t>
  </si>
  <si>
    <t>SS</t>
  </si>
  <si>
    <t>South Sudan</t>
  </si>
  <si>
    <t>ES</t>
  </si>
  <si>
    <t>Spain</t>
  </si>
  <si>
    <t>LK</t>
  </si>
  <si>
    <t>Sri Lanka</t>
  </si>
  <si>
    <t>SD</t>
  </si>
  <si>
    <t>Sudan</t>
  </si>
  <si>
    <t>SR</t>
  </si>
  <si>
    <t>Suriname</t>
  </si>
  <si>
    <t>SJ</t>
  </si>
  <si>
    <t>Svalbard and Jan Mayen</t>
  </si>
  <si>
    <t>SZ</t>
  </si>
  <si>
    <t>Swaziland</t>
  </si>
  <si>
    <t>SY</t>
  </si>
  <si>
    <t>Syrian Arab Republic</t>
  </si>
  <si>
    <t>TW</t>
  </si>
  <si>
    <t>Taiwan, Province of China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</si>
  <si>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</si>
  <si>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</si>
  <si>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</si>
  <si>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</si>
  <si>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</si>
  <si>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</si>
  <si>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</si>
  <si>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</si>
  <si>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</si>
  <si>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</si>
  <si>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</si>
  <si>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</si>
  <si>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</si>
  <si>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</si>
  <si>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</si>
  <si>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</si>
  <si>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</si>
  <si>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</si>
  <si>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XT</t>
  </si>
  <si>
    <t>Turkish Rep N Cyprus (temporary code)</t>
  </si>
  <si>
    <t>TM</t>
  </si>
  <si>
    <t>Turkmenistan</t>
  </si>
  <si>
    <t>TC</t>
  </si>
  <si>
    <t>Turks and Caicos Islands</t>
  </si>
  <si>
    <t>TV</t>
  </si>
  <si>
    <t>Tuvalu</t>
  </si>
  <si>
    <t>UG</t>
  </si>
  <si>
    <t>Uganda</t>
  </si>
  <si>
    <t>UA</t>
  </si>
  <si>
    <t>Ukraine</t>
  </si>
  <si>
    <t>AE</t>
  </si>
  <si>
    <t>United Arab Emirates</t>
  </si>
  <si>
    <t>UM</t>
  </si>
  <si>
    <t>United States Minor Outlying Islands</t>
  </si>
  <si>
    <t>UY</t>
  </si>
  <si>
    <t>Uruguay</t>
  </si>
  <si>
    <t>UZ</t>
  </si>
  <si>
    <t>Uzbekistan</t>
  </si>
  <si>
    <t>VU</t>
  </si>
  <si>
    <t>Vanuatu</t>
  </si>
  <si>
    <t>VE</t>
  </si>
  <si>
    <t>Venezuela</t>
  </si>
  <si>
    <t>VN</t>
  </si>
  <si>
    <t>Vietnam</t>
  </si>
  <si>
    <t>VG</t>
  </si>
  <si>
    <t>Virgin Islands, British</t>
  </si>
  <si>
    <t>VI</t>
  </si>
  <si>
    <t>Virgin Islands, U.S.</t>
  </si>
  <si>
    <t>WF</t>
  </si>
  <si>
    <t>Wallis and Futuna</t>
  </si>
  <si>
    <t>EH</t>
  </si>
  <si>
    <t>Western Sahara</t>
  </si>
  <si>
    <t>YE</t>
  </si>
  <si>
    <t>Yemen</t>
  </si>
  <si>
    <t>ZM</t>
  </si>
  <si>
    <t>Zambia</t>
  </si>
  <si>
    <t>ZW</t>
  </si>
  <si>
    <t>Zimbabwe</t>
  </si>
  <si>
    <t>(1-) FUNDERINGEN</t>
  </si>
  <si>
    <t>(11) Bodemvoorzieningen</t>
  </si>
  <si>
    <t>(11.0) bodemvoorzieningen; algemeen</t>
  </si>
  <si>
    <t>(11.1) bodemvoorzieningen; grond</t>
  </si>
  <si>
    <t>(11.10) bodemvoorzieningen; grond, algemeen (verzamelniveau)</t>
  </si>
  <si>
    <t>(11.11) bodemvoorzieningen; grond, ontgravingen</t>
  </si>
  <si>
    <t>(11.12) bodemvoorzieningen; grond, aanvullingen</t>
  </si>
  <si>
    <t>(11.13) bodemvoorzieningen; grond, sloop- en rooiwerkzaamheden</t>
  </si>
  <si>
    <t>(11.15) bodemvoorzieningen; grond, damwanden</t>
  </si>
  <si>
    <t>(11.2) bodemvoorzieningen; water</t>
  </si>
  <si>
    <t>(11.20) bodemvoorzieningen; water, algemeen (verzamelniveau)</t>
  </si>
  <si>
    <t>(11.24) bodemvoorzieningen; water, bemalingen</t>
  </si>
  <si>
    <t>(11.25) bodemvoorzieningen; water, damwanden</t>
  </si>
  <si>
    <t>(13) Vloeren op grondslag</t>
  </si>
  <si>
    <t>(13.0) vloeren op grondslag; algemeen</t>
  </si>
  <si>
    <t>(13.1) vloeren op grondslag; niet constructief</t>
  </si>
  <si>
    <t>(13.10) vloeren op grondslag; niet constructief, algemeen (verzamelniveau)</t>
  </si>
  <si>
    <t>(13.11) vloeren op grondslag; niet constructief, bodemafsluitingen</t>
  </si>
  <si>
    <t>(13.12) vloeren op grondslag; niet constructief, vloeren als gebouwonderdeel</t>
  </si>
  <si>
    <t>(13.13) vloeren op grondslag; niet constructief, vloeren als bestrating</t>
  </si>
  <si>
    <t>(13.2) vloeren op grondslag; constructief</t>
  </si>
  <si>
    <t>(13.20) vloeren op grondslag; constructief, algemeen (verzamelniveau)</t>
  </si>
  <si>
    <t>(13.21) vloeren op grondslag; constructief, bodemafsluitingen</t>
  </si>
  <si>
    <t>(13.22) vloeren op grondslag; constructief, vloeren als gebouwonderdeel</t>
  </si>
  <si>
    <t>(13.25) vloeren op grondslag; constructief, grondverbeteringen</t>
  </si>
  <si>
    <t>(16) Funderingsconstructies</t>
  </si>
  <si>
    <t>(16.0) funderingsconstructies; algemeen</t>
  </si>
  <si>
    <t>(16.1) funderingsconstructies; voeten en balken</t>
  </si>
  <si>
    <t>(16.10) funderingsconstructies; voeten en balken, algemeen (verzamelniveau)</t>
  </si>
  <si>
    <t>(16.11) funderingsconstructies; voeten en balken, fundatie voeten</t>
  </si>
  <si>
    <t>(16.12) funderingsconstructies; voeten en balken, fundatie balken</t>
  </si>
  <si>
    <t>(16.13) funderingsconstructies; voeten en balken, fundatie poeren</t>
  </si>
  <si>
    <t>(16.14) funderingsconstructies; voeten en balken, gevelwanden (-200)</t>
  </si>
  <si>
    <t>(16.15) funderingsconstructies; voeten en balken, grondverbeteringen</t>
  </si>
  <si>
    <t>(16.2) funderingsconstructies; keerwanden</t>
  </si>
  <si>
    <t>(16.20) funderingsconstructies; keerwanden, algemeen (verzamelniveau)</t>
  </si>
  <si>
    <t>(16.21) funderingsconstructies; keerwanden, grondkerende wanden</t>
  </si>
  <si>
    <t>(16.22) funderingsconstructies; keerwanden, waterkerende wanden</t>
  </si>
  <si>
    <t>(16.23) funderingsconstructies; keerwanden, gevelwanden (-200)</t>
  </si>
  <si>
    <t>(16.25) funderingsconstructies; keerwanden, grondverbeteringen</t>
  </si>
  <si>
    <t>(17) Paalfunderingen</t>
  </si>
  <si>
    <t>(17.0) paalfunderingen; algemeen</t>
  </si>
  <si>
    <t>(17.1) paalfunderingen; niet geheid</t>
  </si>
  <si>
    <t>(17.10) paalfunderingen; niet geheid, algemeen (verzamelniveau)</t>
  </si>
  <si>
    <t>(17.11) paalfunderingen; niet geheid, dragende palen; geboord</t>
  </si>
  <si>
    <t>(17.12) paalfunderingen; niet geheid, dragende palen; geschroefd</t>
  </si>
  <si>
    <t>(17.13) paalfunderingen; niet geheid, trekverankeringen</t>
  </si>
  <si>
    <t>(17.14) paalfunderingen; niet geheid, pijler-putringfunderingen</t>
  </si>
  <si>
    <t>(17.15) paalfunderingen; niet geheid, bodeminjecties</t>
  </si>
  <si>
    <t>(17.2) paalfunderingen; geheid</t>
  </si>
  <si>
    <t>(17.20) paalfunderingen; geheid, algemeen (verzamelniveau)</t>
  </si>
  <si>
    <t>(17.21) paalfunderingen; geheid, dragende palen</t>
  </si>
  <si>
    <t>(17.22) paalfunderingen; geheid, palen; ingeheide bekisting</t>
  </si>
  <si>
    <t>(17.23) paalfunderingen; geheid, trekverankeringen</t>
  </si>
  <si>
    <t>(17.25) paalfunderingen; geheid, damwandenfunderingen</t>
  </si>
  <si>
    <t>(21) BUITENWANDEN</t>
  </si>
  <si>
    <t>(21.0) buitenwanden; algemeen</t>
  </si>
  <si>
    <t>(21.1) buitenwanden; niet constructief</t>
  </si>
  <si>
    <t>(21.10) buitenwanden; niet constructief, algemeen (verzamelniveau)</t>
  </si>
  <si>
    <t>(21.11) buitenwanden; niet constructief, massieve wanden</t>
  </si>
  <si>
    <t>(21.12) buitenwanden; niet constructief, spouwwanden</t>
  </si>
  <si>
    <t>(21.13) buitenwanden; niet constructief, systeemwanden</t>
  </si>
  <si>
    <t>(21.14) buitenwanden; niet constructief, vlieswanden</t>
  </si>
  <si>
    <t>(21.15) buitenwanden; niet constructief, borstweringen</t>
  </si>
  <si>
    <t>(21.16) buitenwanden; niet constructief, boeiboorden</t>
  </si>
  <si>
    <t>(21.2) buitenwanden; constructief</t>
  </si>
  <si>
    <t>(21.20) buitenwanden; constructief, algemeen (verzamelniveau)</t>
  </si>
  <si>
    <t>(21.21) buitenwanden; constructief, massieve wanden</t>
  </si>
  <si>
    <t>(21.22) buitenwanden; constructief, spouwwanden</t>
  </si>
  <si>
    <t>(21.23) buitenwanden; constructief, systeemwanden</t>
  </si>
  <si>
    <t>(21.25) buitenwanden; constructief, borstweringen</t>
  </si>
  <si>
    <t>(22) Binnenwanden</t>
  </si>
  <si>
    <t>(22.0) binnenwanden; algemeen</t>
  </si>
  <si>
    <t>(22.1) binnenwanden; niet constructief</t>
  </si>
  <si>
    <t>(22.10) binnenwanden; niet constructief, algemeen (verzamelniveau)</t>
  </si>
  <si>
    <t>(22.11) binnenwanden; niet constructief, massieve wanden</t>
  </si>
  <si>
    <t>(22.12) binnenwanden; niet constructief, spouwwanden</t>
  </si>
  <si>
    <t>(22.13) binnenwanden; niet constructief, systeemwanden; vast</t>
  </si>
  <si>
    <t>(22.14) binnenwanden; niet constructief, systeemwanden; verplaatsbaar</t>
  </si>
  <si>
    <t>(22.2) binnenwanden; constructief</t>
  </si>
  <si>
    <t>(22.20) binnenwanden; constructief, algemeen (verzamelniveau)</t>
  </si>
  <si>
    <t>(22.21) binnenwanden; constructief, massieve wanden</t>
  </si>
  <si>
    <t>(22.22) binnenwanden; constructief, spouwwanden</t>
  </si>
  <si>
    <t>(22.23) binnenwanden; constructief, systeemwanden; vast</t>
  </si>
  <si>
    <t>(23) Vloeren</t>
  </si>
  <si>
    <t>(23.0) vloeren; algemeen</t>
  </si>
  <si>
    <t>(23.1) vloeren; niet constructief</t>
  </si>
  <si>
    <t>(23.10) vloeren; niet constructief, algemeen (verzamelniveau)</t>
  </si>
  <si>
    <t>(23.11) vloeren; niet constructief, vrijdragende vloeren</t>
  </si>
  <si>
    <t>(23.12) vloeren; niet constructief, balkons</t>
  </si>
  <si>
    <t>(23.13) vloeren; niet constructief, galerijen</t>
  </si>
  <si>
    <t>(23.14) vloeren; niet constructief, bordessen</t>
  </si>
  <si>
    <t>(23.15) vloeren; niet constructief, vloeren t.b.v. technische voorzieningen</t>
  </si>
  <si>
    <t>(23.2) vloeren; constructief</t>
  </si>
  <si>
    <t>(23.20) vloeren; constructief, algemeen (verzamelniveau)</t>
  </si>
  <si>
    <t>(23.21) vloeren; constructief, vrijdragende vloeren</t>
  </si>
  <si>
    <t>(23.22) vloeren; constructief, balkons</t>
  </si>
  <si>
    <t>(23.23) vloeren; constructief, galerijen</t>
  </si>
  <si>
    <t>(23.24) vloeren; constructief, bordessen</t>
  </si>
  <si>
    <t>(23.25) vloeren; constructief, vloeren t.b.v. technische voorzieningen</t>
  </si>
  <si>
    <t>(24) Trappen en hellingen</t>
  </si>
  <si>
    <t>(24.0) trappen en hellingen; algemeen</t>
  </si>
  <si>
    <t>(24.1) trappen en hellingen; trappen</t>
  </si>
  <si>
    <t>(24.10) trappen en hellingen; trappen, algemeen (verzamelniveau)</t>
  </si>
  <si>
    <t>(24.11) trappen en hellingen; trappen, rechte steektrappen</t>
  </si>
  <si>
    <t>(24.12) trappen en hellingen; trappen, niet-rechte steektrappen</t>
  </si>
  <si>
    <t>(24.13) trappen en hellingen; trappen, spiltrappen</t>
  </si>
  <si>
    <t>(24.15) trappen en hellingen; trappen, bordessen</t>
  </si>
  <si>
    <t>(24.2) trappen en hellingen; hellingen</t>
  </si>
  <si>
    <t>(24.20) trappen en hellingen; hellingen, algemeen (verzamelniveau)</t>
  </si>
  <si>
    <t>(24.21) trappen en hellingen; hellingen, beloopbare hellingen</t>
  </si>
  <si>
    <t>(24.22) trappen en hellingen; hellingen, berijdbare hellingen</t>
  </si>
  <si>
    <t>(24.25) trappen en hellingen; hellingen, bordessen</t>
  </si>
  <si>
    <t>(24.3) trappen en hellingen; ladders en klimijzers</t>
  </si>
  <si>
    <t>(24.30) trappen en hellingen; ladders en klimijzers, algemeen (verzamelniveau)</t>
  </si>
  <si>
    <t>(24.31) trappen en hellingen; ladders en klimijzers, ladders</t>
  </si>
  <si>
    <t>(24.32) trappen en hellingen; ladders en klimijzers, klimijzers</t>
  </si>
  <si>
    <t>(24.35) trappen en hellingen; ladders en klimijzers, bordessen</t>
  </si>
  <si>
    <t>(27) Daken</t>
  </si>
  <si>
    <t>(27.0) daken; algemeen</t>
  </si>
  <si>
    <t>(27.1) daken; niet constructief</t>
  </si>
  <si>
    <t>(27.10) daken; niet constructief, algemeen (verzamelniveau)</t>
  </si>
  <si>
    <t>(27.11) daken; niet constructief, vlakke daken</t>
  </si>
  <si>
    <t>(27.12) daken; niet constructief, hellende daken</t>
  </si>
  <si>
    <t>(27.13) daken; niet constructief, luifels</t>
  </si>
  <si>
    <t>(27.14) daken; niet constructief, overkappingen</t>
  </si>
  <si>
    <t>(27.16) daken; niet constructief, gootconstructies</t>
  </si>
  <si>
    <t>(27.2) daken; constructief</t>
  </si>
  <si>
    <t>(27.20) daken; constructief, algemeen (verzamelniveau)</t>
  </si>
  <si>
    <t>(27.21) daken; constructief, vlakke daken</t>
  </si>
  <si>
    <t>(27.22) daken; constructief, hellende daken</t>
  </si>
  <si>
    <t>(27.23) daken; constructief, luifels</t>
  </si>
  <si>
    <t>(27.24) daken; constructief, overkappingen</t>
  </si>
  <si>
    <t>(27.26) daken; constructief, gootconstructies</t>
  </si>
  <si>
    <t>(28) Hoofddraagconstructies</t>
  </si>
  <si>
    <t>(28.0) hoofddraagconstructies; algemeen</t>
  </si>
  <si>
    <t>(28.1) hoofddraagconstructies; kolommen en liggers</t>
  </si>
  <si>
    <t>(28.10) hoofddraagconstructies; kolommen en liggers, algemeen (verzamelniveau)</t>
  </si>
  <si>
    <t>(28.11) hoofddraagconstructies; kolommen en liggers, kolom-/liggerconstructies</t>
  </si>
  <si>
    <t>(28.12) hoofddraagconstructies; kolommen en liggers, spanten</t>
  </si>
  <si>
    <t>(28.2) hoofddraagconstructies; wanden en vloeren</t>
  </si>
  <si>
    <t>(28.20) hoofddraagconstructies; wanden en vloeren, algemeen (verzamelniveau)</t>
  </si>
  <si>
    <t>(28.21) hoofddraagconstructies; wanden en vloeren, wand-/vloerconstructies</t>
  </si>
  <si>
    <t>(28.3) hoofddraagconstructies; ruimte-eenheden</t>
  </si>
  <si>
    <t>(28.30) hoofddraagconstructies; ruimte-eenheden, algemeen (verzamelniveau)</t>
  </si>
  <si>
    <t>(28.31) hoofddraagconstructies; ruimte-eenheden, doosconstructies</t>
  </si>
  <si>
    <t>(3-) AFBOUW</t>
  </si>
  <si>
    <t>(31) Buitenwandopeningen</t>
  </si>
  <si>
    <t>(31.0) buitenwandopeningen; algemeen</t>
  </si>
  <si>
    <t>(31.1) buitenwandopeningen; niet gevuld</t>
  </si>
  <si>
    <t>(31.10) buitenwandopeningen; niet gevuld, algemeen (verzamelniveau)</t>
  </si>
  <si>
    <t>(31.11) buitenwandopeningen; niet gevuld, daglichtopeningen</t>
  </si>
  <si>
    <t>(31.12) buitenwandopeningen; niet gevuld, buitenluchtopeningen</t>
  </si>
  <si>
    <t>(31.2) buitenwandopeningen; gevuld met ramen</t>
  </si>
  <si>
    <t>(31.20) buitenwandopeningen; gevuld met ramen, algemeen (verzamelniveau)</t>
  </si>
  <si>
    <t>(31.21) buitenwandopeningen; gevuld met ramen, gesloten ramen</t>
  </si>
  <si>
    <t>(31.22) buitenwandopeningen; gevuld met ramen, ramen draaiend aan één kant</t>
  </si>
  <si>
    <t>(31.23) buitenwandopeningen; gevuld met ramen, schuiframen</t>
  </si>
  <si>
    <t>(31.24) buitenwandopeningen; gevuld met ramen, ramen draaiend op verticale of horizontale as</t>
  </si>
  <si>
    <t>(31.25) buitenwandopeningen; gevuld met ramen, combinatieramen</t>
  </si>
  <si>
    <t>(31.3) buitenwandopeningen; gevuld met deuren</t>
  </si>
  <si>
    <t>(31.30) buitenwandopeningen; gevuld met deuren, algemeen (verzamelniveau)</t>
  </si>
  <si>
    <t>(31.31) buitenwandopeningen; gevuld met deuren, draaideuren</t>
  </si>
  <si>
    <t>(31.32) buitenwandopeningen; gevuld met deuren, schuifdeuren</t>
  </si>
  <si>
    <t>(31.33) buitenwandopeningen; gevuld met deuren, tuimeldeuren</t>
  </si>
  <si>
    <t>(31.34) buitenwandopeningen; gevuld met deuren, tourniquets</t>
  </si>
  <si>
    <t>(31.4) buitenwandopeningen; gevuld met puien</t>
  </si>
  <si>
    <t>(31.40) buitenwandopeningen; gevuld met puien, algemeen (verzamelniveau)</t>
  </si>
  <si>
    <t>(31.41) buitenwandopeningen; gevuld met puien, gesloten puien</t>
  </si>
  <si>
    <t>(32) Binnenwandopeningen</t>
  </si>
  <si>
    <t>(32.0) binnenwandopeningen; algemeen</t>
  </si>
  <si>
    <t>(32.1) binnenwandopeningen; niet gevuld</t>
  </si>
  <si>
    <t>(32.10) binnenwandopeningen; niet gevuld, algemeen (verzamelniveau)</t>
  </si>
  <si>
    <t>(32.11) binnenwandopeningen; niet gevuld, openingen als doorgang</t>
  </si>
  <si>
    <t>(32.12) binnenwandopeningen; niet gevuld, openingen als doorzicht</t>
  </si>
  <si>
    <t>(32.2) binnenwandopeningen; gevuld met ramen</t>
  </si>
  <si>
    <t>(32.20) binnenwandopeningen; gevuld met ramen, algemeen (verzamelniveau)</t>
  </si>
  <si>
    <t>(32.21) binnenwandopeningen; gevuld met ramen, gesloten ramen</t>
  </si>
  <si>
    <t>(32.22) binnenwandopeningen; gevuld met ramen, ramen draaiend aan één kant</t>
  </si>
  <si>
    <t>(32.23) binnenwandopeningen; gevuld met ramen, schuiframen</t>
  </si>
  <si>
    <t>(32.24) binnenwandopeningen; gevuld met ramen, ramen draaiend op verticale of horizontale as</t>
  </si>
  <si>
    <t>(32.25) binnenwandopeningen; gevuld met ramen, combinatieramen</t>
  </si>
  <si>
    <t>(32.3) binnenwandopeningen; gevuld met deuren</t>
  </si>
  <si>
    <t>(32.30) binnenwandopeningen; gevuld met deuren, algemeen (verzamelniveau)</t>
  </si>
  <si>
    <t>(32.31) binnenwandopeningen; gevuld met deuren, draaideuren</t>
  </si>
  <si>
    <t>(32.32) binnenwandopeningen; gevuld met deuren, schuifdeuren</t>
  </si>
  <si>
    <t>(32.33) binnenwandopeningen; gevuld met deuren, tuimeldeuren</t>
  </si>
  <si>
    <t>(32.34) binnenwandopeningen; gevuld met deuren, tourniquets</t>
  </si>
  <si>
    <t>(32.4) binnenwandopeningen; gevuld met puien</t>
  </si>
  <si>
    <t>(32.40) binnenwandopeningen; gevuld met puien, algemeen (verzamelniveau)</t>
  </si>
  <si>
    <t>(32.41) binnenwandopeningen; gevuld met puien, gesloten puien</t>
  </si>
  <si>
    <t>(33) Vloeropeningen</t>
  </si>
  <si>
    <t>(33.0) vloeropeningen; algemeen</t>
  </si>
  <si>
    <t>(33.1) vloeropeningen; niet gevuld</t>
  </si>
  <si>
    <t>(33.10) vloeropeningen; niet gevuld, algemeen (verzamelniveau)</t>
  </si>
  <si>
    <t>(33.11) vloeropeningen; niet gevuld, openingen als doorgang</t>
  </si>
  <si>
    <t>(33.12) vloeropeningen; niet gevuld, openingen als doorzicht</t>
  </si>
  <si>
    <t>(33.2) vloeropeningen; gevuld</t>
  </si>
  <si>
    <t>(33.20) vloeropeningen; gevuld, algemeen (verzamelniveau)</t>
  </si>
  <si>
    <t>(33.21) vloeropeningen; gevuld, beloopbare vullingen</t>
  </si>
  <si>
    <t>(33.22) vloeropeningen; gevuld, niet-beloopbare vullingen</t>
  </si>
  <si>
    <t>(34) Balustrades en leuningen</t>
  </si>
  <si>
    <t>(34.0) balustrades en leuningen; algemeen</t>
  </si>
  <si>
    <t>(34.1) balustrades en leuningen; balustrades</t>
  </si>
  <si>
    <t>(34.10) balustrades en leuningen; balustrades, algemeen (verzamelniveau)</t>
  </si>
  <si>
    <t>(34.11) balustrades en leuningen; balustrades, binnenbalustrades</t>
  </si>
  <si>
    <t>(34.12) balustrades en leuningen; balustrades, buitenbalustrades</t>
  </si>
  <si>
    <t>(34.2) balustrades en leuningen; leuningen</t>
  </si>
  <si>
    <t>(34.20) balustrades en leuningen; leuningen, algemeen (verzamelniveau)</t>
  </si>
  <si>
    <t>(34.21) balustrades en leuningen; leuningen, binnenleuningen</t>
  </si>
  <si>
    <t>(34.22) balustrades en leuningen; leuningen, buitenleuningen</t>
  </si>
  <si>
    <t>(37) Dakopeningen</t>
  </si>
  <si>
    <t>(37.0) dakopeningen; algemeen</t>
  </si>
  <si>
    <t>(37.1) dakopeningen; niet gevuld</t>
  </si>
  <si>
    <t>(37.10) dakopeningen; niet gevuld, algemeen (verzamelniveau)</t>
  </si>
  <si>
    <t>(37.11) dakopeningen; niet gevuld, daglichtopeningen</t>
  </si>
  <si>
    <t>(37.12) dakopeningen; niet gevuld, buitenluchtopeningen</t>
  </si>
  <si>
    <t>(37.2) dakopeningen; gevuld</t>
  </si>
  <si>
    <t>(37.20) dakopeningen; gevuld, algemeen (verzamelniveau)</t>
  </si>
  <si>
    <t>(37.21) dakopeningen; gevuld, gesloten ramen</t>
  </si>
  <si>
    <t>(37.22) dakopeningen; gevuld, ramen draaiend aan één kant</t>
  </si>
  <si>
    <t>(37.23) dakopeningen; gevuld, schuiframen</t>
  </si>
  <si>
    <t>(37.24) dakopeningen; gevuld, ramen draaiend op een as</t>
  </si>
  <si>
    <t>(37.25) dakopeningen; gevuld, combinatieramen</t>
  </si>
  <si>
    <t>(38) Inbouwpakketten</t>
  </si>
  <si>
    <t>(38.0) inbouwpakketten; algemeen</t>
  </si>
  <si>
    <t>(38.1) inbouwpakketten</t>
  </si>
  <si>
    <t>(38.10) inbouwpakketten; algemeen (verzamelniveau)</t>
  </si>
  <si>
    <t>(38.11) inbouwpakketten; inbouwpakketten met te openen delen</t>
  </si>
  <si>
    <t>(38.12) inbouwpakketten; inbouwpakketten met gesloten delen</t>
  </si>
  <si>
    <t>(4-) AFWERKINGEN</t>
  </si>
  <si>
    <t>(41) Buitenwandafwerkingen</t>
  </si>
  <si>
    <t>(41.0) buitenwandafwerkingen; algemeen</t>
  </si>
  <si>
    <t>(41.1) buitenwandafwerkingen</t>
  </si>
  <si>
    <t>(41.10) buitenwandafwerkingen; algemeen (verzamelniveau)</t>
  </si>
  <si>
    <t>(41.11) buitenwandafwerkingen; afwerklagen</t>
  </si>
  <si>
    <t>(41.12) buitenwandafwerkingen; bekledingen</t>
  </si>
  <si>
    <t>(41.13) buitenwandafwerkingen; voorzetwanden</t>
  </si>
  <si>
    <t>(42) Binnenwandafwerkingen</t>
  </si>
  <si>
    <t>(42.0) binnenwandafwerkingen; algemeen</t>
  </si>
  <si>
    <t>(42.1) binnenwandafwerkingen</t>
  </si>
  <si>
    <t>(42.10) binnenwandafwerkingen; algemeen (verzamelniveau)</t>
  </si>
  <si>
    <t>(42.11) binnenwandafwerkingen; afwerklagen</t>
  </si>
  <si>
    <t>(42.12) binnenwandafwerkingen; bekledingen</t>
  </si>
  <si>
    <t>(43) Vloerafwerkingen</t>
  </si>
  <si>
    <t>(43.0) vloerafwerkingen; algemeen</t>
  </si>
  <si>
    <t>(43.1) vloerafwerkingen; verhoogd</t>
  </si>
  <si>
    <t>(43.10) vloerafwerkingen; verhoogd, algemeen (verzamelniveau)</t>
  </si>
  <si>
    <t>(43.11) vloerafwerkingen; verhoogd, podiums</t>
  </si>
  <si>
    <t>(43.12) vloerafwerkingen; verhoogd, installatievloeren</t>
  </si>
  <si>
    <t>(43.2) vloerafwerkingen; niet verhoogd</t>
  </si>
  <si>
    <t>(43.20) vloerafwerkingen; niet verhoogd, algemeen (verzamelniveau)</t>
  </si>
  <si>
    <t>(43.21) vloerafwerkingen; niet verhoogd, afwerklagen</t>
  </si>
  <si>
    <t>(43.22) vloerafwerkingen; niet verhoogd, bekledingen</t>
  </si>
  <si>
    <t>(43.23) vloerafwerkingen; niet verhoogd, systeemvloerafwerkingen</t>
  </si>
  <si>
    <t>(44) Trap- en hellingafwerkingen</t>
  </si>
  <si>
    <t>(44.0) trap- en hellingafwerkingen; algemeen</t>
  </si>
  <si>
    <t>(44.1) trap- en hellingafwerkingen; trapafwerkingen</t>
  </si>
  <si>
    <t>(44.10) trap- en hellingafwerkingen; trapafwerkingen, algemeen (verzamelniveau)</t>
  </si>
  <si>
    <t>(44.11) trap- en hellingafwerkingen; trapafwerkingen, afwerklagen</t>
  </si>
  <si>
    <t>(44.12) trap- en hellingafwerkingen; trapafwerkingen, bekledingen</t>
  </si>
  <si>
    <t>(44.13) trap- en hellingafwerkingen; trapafwerkingen, systeemafwerkingen</t>
  </si>
  <si>
    <t>(44.2) trap- en hellingafwerkingen; hellingafwerkingen</t>
  </si>
  <si>
    <t>(44.20) trap- en hellingafwerkingen; hellingafwerkingen, algemeen (verzamelniveau)</t>
  </si>
  <si>
    <t>(44.21) trap- en hellingafwerkingen; hellingafwerkingen, afwerklagen</t>
  </si>
  <si>
    <t>(44.22) trap- en hellingafwerkingen; hellingafwerkingen, bekledingen</t>
  </si>
  <si>
    <t>(44.23) trap- en hellingafwerkingen; hellingafwerkingen, systeemafwerkingen</t>
  </si>
  <si>
    <t>(45) Plafondafwerkingen</t>
  </si>
  <si>
    <t>(45.0) plafondafwerkingen; algemeen</t>
  </si>
  <si>
    <t>(45.1) plafondafwerkingen; verlaagd</t>
  </si>
  <si>
    <t>(45.10) plafondafwerkingen; verlaagd, algemeen (verzamelniveau)</t>
  </si>
  <si>
    <t>(45.11) plafondafwerkingen; verlaagd, verlaagde plafonds</t>
  </si>
  <si>
    <t>(45.12) plafondafwerkingen; verlaagd, systeemplafonds</t>
  </si>
  <si>
    <t>(45.14) plafondafwerkingen; verlaagd, koofconstructies</t>
  </si>
  <si>
    <t>(45.15) plafondafwerkingen; verlaagd, gordijnplanken</t>
  </si>
  <si>
    <t>(45.2) plafondafwerkingen; niet verlaagd</t>
  </si>
  <si>
    <t>(45.20) plafondafwerkingen; niet verlaagd, algemeen (verzamelniveau)</t>
  </si>
  <si>
    <t>(45.21) plafondafwerkingen; niet verlaagd, afwerkingen</t>
  </si>
  <si>
    <t>(45.22) plafondafwerkingen; niet verlaagd, bekledingen</t>
  </si>
  <si>
    <t>(45.23) plafondafwerkingen; niet verlaagd, systeemafwerkingen</t>
  </si>
  <si>
    <t>(45.24) plafondafwerkingen; niet verlaagd, koofconstructies</t>
  </si>
  <si>
    <t>(45.25) plafondafwerkingen; niet verlaagd, gordijnplanken</t>
  </si>
  <si>
    <t>(47) Dakafwerkingen</t>
  </si>
  <si>
    <t>(47.0) dakafwerkingen; algemeen</t>
  </si>
  <si>
    <t>(47.1) dakafwerkingen; afwerkingen</t>
  </si>
  <si>
    <t>(47.10) dakafwerkingen; afwerkingen, algemeen (verzamelniveau)</t>
  </si>
  <si>
    <t>(47.11) dakafwerkingen; afwerkingen, vlakke dakafwerkingen</t>
  </si>
  <si>
    <t>(47.12) dakafwerkingen; afwerkingen, hellende dakafwerkingen</t>
  </si>
  <si>
    <t>(47.13) dakafwerkingen; afwerkingen, luifelafwerkingen</t>
  </si>
  <si>
    <t>(47.14) dakafwerkingen; afwerkingen, overkappingsafwerkingen</t>
  </si>
  <si>
    <t>(47.15) dakafwerkingen; afwerkingen, beloopbare dakafwerkingen</t>
  </si>
  <si>
    <t>(47.16) dakafwerkingen; afwerkingen, berijdbare dakafwerkingen</t>
  </si>
  <si>
    <t>(47.2) dakafwerkingen; bekledingen</t>
  </si>
  <si>
    <t>(47.20) dakafwerkingen; bekledingen, algemeen (verzamelniveau)</t>
  </si>
  <si>
    <t>(47.21) dakafwerkingen; bekledingen, vlakke dak bekledingen</t>
  </si>
  <si>
    <t>(47.22) dakafwerkingen; bekledingen, hellende dak bekledingen</t>
  </si>
  <si>
    <t>(47.23) dakafwerkingen; bekledingen, luifel bekledingen</t>
  </si>
  <si>
    <t>(47.24) dakafwerkingen; bekledingen, overkapping bekledingen</t>
  </si>
  <si>
    <t>(47.25) dakafwerkingen; bekledingen, beloopbare dak bekledingen</t>
  </si>
  <si>
    <t>(47.26) dakafwerkingen; bekledingen, berijdbare dak  bekledingen</t>
  </si>
  <si>
    <t>(48) Afwerkingpakketten</t>
  </si>
  <si>
    <t>(48.0) afwerkingspakketten; algemeen</t>
  </si>
  <si>
    <t>(48.1) afwerkingspakketten</t>
  </si>
  <si>
    <t>(48.10) afwerkingspakketten; algemeen (verzamelniveau)</t>
  </si>
  <si>
    <t>(48.11) afwerkingspakketten; naadloze afwerkingen</t>
  </si>
  <si>
    <t>(48.12) afwerkingspakketten; overige afwerkingen</t>
  </si>
  <si>
    <t>(5-) INSTALLATIES WERKTUIGBOUWKUNDIG</t>
  </si>
  <si>
    <t>(51) Warmteopwekking</t>
  </si>
  <si>
    <t>(51.0) warmte-opwekking; algemeen</t>
  </si>
  <si>
    <t>(51.1) warmte-opwekking; lokaal</t>
  </si>
  <si>
    <t>(51.10) warmte-opwekking; lokaal, algemeen (verzamelniveau)</t>
  </si>
  <si>
    <t>(51.11) warmte-opwekking; lokaal, gasvormige brandstoffen</t>
  </si>
  <si>
    <t>(51.12) warmte-opwekking; lokaal, vloeibare brandstoffen</t>
  </si>
  <si>
    <t>(51.13) warmte-opwekking; lokaal, vaste brandstoffen</t>
  </si>
  <si>
    <t>(51.14) warmte-opwekking; lokaal, schoorstenen/kanalen (niet bouwkundig)</t>
  </si>
  <si>
    <t>(51.16) warmte-opwekking; lokaal, gecombineerde tapwaterverwarming</t>
  </si>
  <si>
    <t>(51.19) warmte-opwekking; lokaal, brandstoffenopslag</t>
  </si>
  <si>
    <t>(51.2) warmte-opwekking; centraal</t>
  </si>
  <si>
    <t>(51.20) warmte-opwekking; centraal, algemeen (verzamelniveau)</t>
  </si>
  <si>
    <t>(51.21) warmte-opwekking; centraal, gasvormige brandstoffen</t>
  </si>
  <si>
    <t>(51.22) warmte-opwekking; centraal, vloeibare brandstoffen</t>
  </si>
  <si>
    <t>(51.23) warmte-opwekking; centraal, vaste brandstoffen</t>
  </si>
  <si>
    <t>(51.24) warmte-opwekking; centraal, schoorstenen/kanalen (niet bouwkundig)</t>
  </si>
  <si>
    <t>(51.26) warmte-opwekking; centraal, gecombineerde tapwaterverwarming</t>
  </si>
  <si>
    <t>(51.29) warmte-opwekking; centraal, brandstoffenopslag</t>
  </si>
  <si>
    <t>(51.3) warmte-opwekking; toegeleverde warmte</t>
  </si>
  <si>
    <t>(51.30) warmte-opwekking; toegeleverde warmte, algemeen (verzamelniveau)</t>
  </si>
  <si>
    <t>(51.31) warmte-opwekking; toegeleverde warmte, water tot 140° c.</t>
  </si>
  <si>
    <t>(51.32) warmte-opwekking; toegeleverde warmte, water boven 140° c.</t>
  </si>
  <si>
    <t>(51.33) warmte-opwekking; toegeleverde warmte, stoom</t>
  </si>
  <si>
    <t>(51.36) warmte-opwekking; toegeleverde warmte, gecombineerde tapwaterverwarming</t>
  </si>
  <si>
    <t>(51.4) warmte-opwekking; warmte-krachtkoppeling</t>
  </si>
  <si>
    <t>(51.40) warmte-opwekking; warmte-krachtkoppeling, algemeen (verzamelniveau)</t>
  </si>
  <si>
    <t>(51.41) warmte-opwekking; warmte-krachtkoppeling, total-energy</t>
  </si>
  <si>
    <t>(51.44) warmte-opwekking; warmte-krachtkoppeling, schoorstenen/kanalen (niet bouwkundig)</t>
  </si>
  <si>
    <t>(51.46) warmte-opwekking; warmte-krachtkoppeling, gecombineerde tapwater verwarming</t>
  </si>
  <si>
    <t>(51.49) warmte-opwekking; warmte-krachtkoppeling, brandstoffenopslag</t>
  </si>
  <si>
    <t>(51.5) warmte-opwekking; bijzonder</t>
  </si>
  <si>
    <t>(51.50) warmte-opwekking; bijzonder, algemeen (verzamelniveau)</t>
  </si>
  <si>
    <t>(51.51) warmte-opwekking; bijzonder, warmtepomp</t>
  </si>
  <si>
    <t>(51.52) warmte-opwekking; bijzonder, zonnecollectoren</t>
  </si>
  <si>
    <t>(51.53) warmte-opwekking; bijzonder, accumulatie</t>
  </si>
  <si>
    <t>(51.54) warmte-opwekking; bijzonder, aardwarmte</t>
  </si>
  <si>
    <t>(51.55) warmte-opwekking; bijzonder, kernenergie</t>
  </si>
  <si>
    <t>(52) Afvoeren</t>
  </si>
  <si>
    <t>(52.0) afvoeren; algemeen</t>
  </si>
  <si>
    <t>(52.1) afvoeren; regenwater</t>
  </si>
  <si>
    <t>(52.10) afvoeren; regenwater, algemeen (verzamelniveau)</t>
  </si>
  <si>
    <t>(52.11) afvoeren; regenwater, afvoerinstallatie; in het gebouw</t>
  </si>
  <si>
    <t>(52.12) afvoeren; regenwater, afvoerinstallatie; buiten het gebouw</t>
  </si>
  <si>
    <t>(52.16) afvoeren; regenwater, pompsysteem</t>
  </si>
  <si>
    <t>(52.2) afvoeren; fecaliën</t>
  </si>
  <si>
    <t>(52.20) afvoeren; fecaliën, algemeen (verzamelniveau)</t>
  </si>
  <si>
    <t>(52.21) afvoeren; fecaliën, standaardsysteem</t>
  </si>
  <si>
    <t>(52.22) afvoeren; fecaliën, vacuümsysteem</t>
  </si>
  <si>
    <t>(52.23) afvoeren; fecaliën, overdruksysteem</t>
  </si>
  <si>
    <t>(52.26) afvoeren; fecaliën, pompsysteem</t>
  </si>
  <si>
    <t>(52.3) afvoeren; afvalwater</t>
  </si>
  <si>
    <t>(52.30) afvoeren; afvalwater, algemeen (verzamelniveau)</t>
  </si>
  <si>
    <t>(52.31) afvoeren; afvalwater, huishoudelijk afval</t>
  </si>
  <si>
    <t>(52.32) afvoeren; afvalwater, bedrijfsafval</t>
  </si>
  <si>
    <t>(52.36) afvoeren; afvalwater, pompsysteem</t>
  </si>
  <si>
    <t>(52.4) afvoeren; gecombineerd</t>
  </si>
  <si>
    <t>(52.40) afvoeren; gecombineerd, algemeen (verzamelniveau)</t>
  </si>
  <si>
    <t>(52.41) afvoeren; gecombineerd, geïntegreerd systeem</t>
  </si>
  <si>
    <t>(52.46) afvoeren; gecombineerd, pompsysteem</t>
  </si>
  <si>
    <t>(52.5) afvoeren; speciaal</t>
  </si>
  <si>
    <t>(52.50) afvoeren; speciaal, algemeen (verzamelniveau)</t>
  </si>
  <si>
    <t>(52.51) afvoeren; speciaal, chemisch verontreinigd afvalwater</t>
  </si>
  <si>
    <t>(52.52) afvoeren; speciaal, biologisch besmet afvalwater</t>
  </si>
  <si>
    <t>(52.53) afvoeren; speciaal, radioactief besmet afvalwater</t>
  </si>
  <si>
    <t>(52.56) afvoeren; speciaal, pompsysteem</t>
  </si>
  <si>
    <t>(52.6) afvoeren; vast vuil</t>
  </si>
  <si>
    <t>(52.60) afvoeren; vast vuil, algemeen (verzamelniveau)</t>
  </si>
  <si>
    <t>(52.61) afvoeren; vast vuil, stortkokers</t>
  </si>
  <si>
    <t>(52.62) afvoeren; vast vuil, vacuümsysteem</t>
  </si>
  <si>
    <t>(52.63) afvoeren; vast vuil, persluchtsysteem</t>
  </si>
  <si>
    <t>(52.64) afvoeren; vast vuil, verdichtingsysteem</t>
  </si>
  <si>
    <t>(52.65) afvoeren; vast vuil, verbrandingsysteem</t>
  </si>
  <si>
    <t>(53) Water</t>
  </si>
  <si>
    <t>(53.0) water; algemeen</t>
  </si>
  <si>
    <t>(53.1) water; drinkwater</t>
  </si>
  <si>
    <t>(53.10) water; drinkwater, algemeen (verzamelniveau)</t>
  </si>
  <si>
    <t>(53.11) water; drinkwater, netaansluiting</t>
  </si>
  <si>
    <t>(53.12) water; drinkwater, bronaansluiting</t>
  </si>
  <si>
    <t>(53.13) water; drinkwater, reinwaterkelderaansluiting</t>
  </si>
  <si>
    <t>(53.14) water; drinkwater, drukverhoging</t>
  </si>
  <si>
    <t>(53.19) water; drinkwater, opslagtanks</t>
  </si>
  <si>
    <t>(53.2) water; verwarmd tapwater</t>
  </si>
  <si>
    <t>(53.20) water; verwarmd tapwater, algemeen (verzamelniveau)</t>
  </si>
  <si>
    <t>(53.21) water; verwarmd tapwater, direct verwarmd met voorraad</t>
  </si>
  <si>
    <t>(53.22) water; verwarmd tapwater, indirect verwarmd met voorraad</t>
  </si>
  <si>
    <t>(53.23) water; verwarmd tapwater, doorstroom; direct verwarmd</t>
  </si>
  <si>
    <t>(53.24) water; verwarmd tapwater, doorstroom; indirect verwarmd</t>
  </si>
  <si>
    <t>(53.3) water; bedrijfswater</t>
  </si>
  <si>
    <t>(53.30) water; bedrijfswater, algemeen (verzamelniveau)</t>
  </si>
  <si>
    <t>(53.31) water; bedrijfswater, onthard-watersysteem</t>
  </si>
  <si>
    <t>(53.32) water; bedrijfswater, demi-watersysteem</t>
  </si>
  <si>
    <t>(53.33) water; bedrijfswater, gedistilleerd-watersysteem</t>
  </si>
  <si>
    <t>(53.34) water; bedrijfswater, zwembad-watersysteem</t>
  </si>
  <si>
    <t>(53.4) water; gebruiksstoom en condens</t>
  </si>
  <si>
    <t>(53.40) water; gebruiksstoom en condens, algemeen (verzamelniveau)</t>
  </si>
  <si>
    <t>(53.41) water; gebruiksstoom en condens, lage-druk stoomsysteem</t>
  </si>
  <si>
    <t>(53.42) water; gebruiksstoom en condens, hoge-druk stoomsysteem</t>
  </si>
  <si>
    <t>(53.44) water; gebruiksstoom en condens, condens verzamelsysteem</t>
  </si>
  <si>
    <t>(53.5) water; waterbehandeling</t>
  </si>
  <si>
    <t>(53.50) water; waterbehandeling, algemeen (verzamelniveau)</t>
  </si>
  <si>
    <t>(53.51) water; waterbehandeling, filtratiesysteem</t>
  </si>
  <si>
    <t>(53.52) water; waterbehandeling, absorptiesysteem</t>
  </si>
  <si>
    <t>(53.53) water; waterbehandeling, ontgassingsysteem</t>
  </si>
  <si>
    <t>(53.54) water; waterbehandeling, destillatiesysteem</t>
  </si>
  <si>
    <t>(54) Gassen</t>
  </si>
  <si>
    <t>(54.0) gassen; algemeen</t>
  </si>
  <si>
    <t>(54.1) gassen; brandstof</t>
  </si>
  <si>
    <t>(54.10) gassen; brandstof, algemeen (verzamelniveau)</t>
  </si>
  <si>
    <t>(54.11) gassen; brandstof, aardgasvoorziening</t>
  </si>
  <si>
    <t>(54.12) gassen; brandstof, butaanvoorziening</t>
  </si>
  <si>
    <t>(54.13) gassen; brandstof, propaanvoorziening</t>
  </si>
  <si>
    <t>(54.14) gassen; brandstof, lpg-voorziening</t>
  </si>
  <si>
    <t>(54.2) gassen; perslucht en vacuüm</t>
  </si>
  <si>
    <t>(54.20) gassen; perslucht en vacuüm, algemeen (verzamelniveau)</t>
  </si>
  <si>
    <t>(54.21) gassen; perslucht en vacuüm, persluchtvoorziening</t>
  </si>
  <si>
    <t>(54.22) gassen; perslucht en vacuüm, vacuümvoorziening</t>
  </si>
  <si>
    <t>(54.3) gassen; medisch</t>
  </si>
  <si>
    <t>(54.30) gassen; medisch, algemeen (verzamelniveau)</t>
  </si>
  <si>
    <t>(54.31) gassen; medisch, zuurstofvoorziening</t>
  </si>
  <si>
    <t>(54.32) gassen; medisch, carbogeenvoorziening</t>
  </si>
  <si>
    <t>(54.33) gassen; medisch, lachgasvoorziening</t>
  </si>
  <si>
    <t>(54.34) gassen; medisch, koolzuurvoorziening</t>
  </si>
  <si>
    <t>(54.35) gassen; medisch, medische luchtvoorziening</t>
  </si>
  <si>
    <t>(54.4) gassen; technisch</t>
  </si>
  <si>
    <t>(54.40) gassen; technisch, algemeen (verzamelniveau)</t>
  </si>
  <si>
    <t>(54.41) gassen; technisch, stikstofvoorziening</t>
  </si>
  <si>
    <t>(54.42) gassen; technisch, waterstofvoorziening</t>
  </si>
  <si>
    <t>(54.43) gassen; technisch, argonvoorziening</t>
  </si>
  <si>
    <t>(54.44) gassen; technisch, heliumvoorziening</t>
  </si>
  <si>
    <t>(54.45) gassen; technisch, acetyleenvoorziening</t>
  </si>
  <si>
    <t>(54.46) gassen; technisch, propaanvoorziening</t>
  </si>
  <si>
    <t>(54.47) gassen; technisch, koolzuurvoorziening</t>
  </si>
  <si>
    <t>(54.5) gassen; bijzonder</t>
  </si>
  <si>
    <t>(54.50) gassen; bijzonder, algemeen (verzamelniveau)</t>
  </si>
  <si>
    <t>(54.51) gassen; bijzonder, voorziening; zuivere gassen</t>
  </si>
  <si>
    <t>(54.52) gassen; bijzonder, voorziening; menggassen</t>
  </si>
  <si>
    <t>(55) Koude-opwekking en distributie</t>
  </si>
  <si>
    <t>(55.0) koude-opwekking; algemeen</t>
  </si>
  <si>
    <t>(55.1) koude-opwekking; lokaal</t>
  </si>
  <si>
    <t>(55.10) koude-opwekking; lokaal, algemeen (verzamelniveau)</t>
  </si>
  <si>
    <t>(55.11) koude-opwekking; lokaal, raamkoelers</t>
  </si>
  <si>
    <t>(55.12) koude-opwekking; lokaal, splitsystemen</t>
  </si>
  <si>
    <t>(55.13) koude-opwekking; lokaal, compactsystemen</t>
  </si>
  <si>
    <t>(55.2) koude-opwekking; centraal</t>
  </si>
  <si>
    <t>(55.20) koude-opwekking; centraal, algemeen (verzamelniveau)</t>
  </si>
  <si>
    <t>(55.21) koude-opwekking; centraal, compressorensystemen</t>
  </si>
  <si>
    <t>(55.22) koude-opwekking; centraal, absorptiesystemen</t>
  </si>
  <si>
    <t>(55.23) koude-opwekking; centraal, grondwatersystemen</t>
  </si>
  <si>
    <t>(55.24) koude-opwekking; centraal, oppervlaktewatersystemen</t>
  </si>
  <si>
    <t>(55.3) koude-opwekking; distributie</t>
  </si>
  <si>
    <t>(55.30) koude-opwekking; distributie, algemeen (verzamelniveau)</t>
  </si>
  <si>
    <t>(55.31) koude-opwekking; distributie, distributiesystemen</t>
  </si>
  <si>
    <t>(56) Warmtedistributie</t>
  </si>
  <si>
    <t>(56.0) warmtedistributie; algemeen</t>
  </si>
  <si>
    <t>(56.1) warmtedistributie; water</t>
  </si>
  <si>
    <t>(56.10) warmtedistributie; water, algemeen (verzamelniveau)</t>
  </si>
  <si>
    <t>(56.11) warmtedistributie; water, radiatorsystemen</t>
  </si>
  <si>
    <t>(56.12) warmtedistributie; water, convectorsystemen</t>
  </si>
  <si>
    <t>(56.13) warmtedistributie; water, vloerverwarmingssystemen</t>
  </si>
  <si>
    <t>(56.2) warmtedistributie; stoom</t>
  </si>
  <si>
    <t>(56.20) warmtedistributie; stoom, algemeen (verzamelniveau)</t>
  </si>
  <si>
    <t>(56.21) warmtedistributie; stoom, radiatorsystemen</t>
  </si>
  <si>
    <t>(56.22) warmtedistributie; stoom, convectorsystemen</t>
  </si>
  <si>
    <t>(56.24) warmtedistributie; stoom, stralingspanelen</t>
  </si>
  <si>
    <t>(56.3) warmtedistributie; lucht</t>
  </si>
  <si>
    <t>(56.30) warmtedistributie; lucht, algemeen (verzamelniveau)</t>
  </si>
  <si>
    <t>(56.31) warmtedistributie; lucht, direct distributiesysteem</t>
  </si>
  <si>
    <t>(56.32) warmtedistributie; lucht, systeem met stralingsoverdracht</t>
  </si>
  <si>
    <t>(56.4) warmtedistributie; bijzonder</t>
  </si>
  <si>
    <t>(56.40) warmtedistributie; bijzonder, algemeen (verzamelniveau)</t>
  </si>
  <si>
    <t>(56.41) warmtedistributie; bijzonder, zonnewarmtesystemen</t>
  </si>
  <si>
    <t>(56.42) warmtedistributie; bijzonder, aardwarmtesystemen</t>
  </si>
  <si>
    <t>(56.43) warmtedistributie; bijzonder, centraal</t>
  </si>
  <si>
    <t>(57) Luchtbehandeling</t>
  </si>
  <si>
    <t>(57.0) luchtbehandeling; algemeen</t>
  </si>
  <si>
    <t>(57.1) luchtbehandeling; natuurlijke ventilatie</t>
  </si>
  <si>
    <t>(57.10) luchtbehandeling; natuurlijke ventilatie, algemeen (verzamelniveau)</t>
  </si>
  <si>
    <t>(57.11) luchtbehandeling; natuurlijke ventilatie, voorzieningen; regelbaar</t>
  </si>
  <si>
    <t>(57.12) luchtbehandeling; natuurlijke ventilatie, voorzieningen; niet regelbaar</t>
  </si>
  <si>
    <t>(57.2) luchtbehandeling; lokale mechanische afzuiging</t>
  </si>
  <si>
    <t>(57.20) luchtbehandeling; lokale mechanische afzuiging, algemeen (verzamelniveau)</t>
  </si>
  <si>
    <t>(57.21) luchtbehandeling; lokale mechanische afzuiging, afzuiginstallatie</t>
  </si>
  <si>
    <t>(57.3) luchtbehandeling; centrale mechanische afzuiging</t>
  </si>
  <si>
    <t>(57.30) luchtbehandeling; centrale mechanische afzuiging, algemeen (verzamelniveau)</t>
  </si>
  <si>
    <t>(57.31) luchtbehandeling; centrale mechanische afzuiging, afzuiginstallatie</t>
  </si>
  <si>
    <t>(57.4) luchtbehandeling; lokale mechanische ventilatie</t>
  </si>
  <si>
    <t>(57.40) luchtbehandeling; lokale mechanische ventilatie, algemeen (verzamelniveau)</t>
  </si>
  <si>
    <t>(57.41) luchtbehandeling; lokale mechanische ventilatie, ventilatie-installatie</t>
  </si>
  <si>
    <t>(57.5) luchtbehandeling; centrale mechanische ventilatie</t>
  </si>
  <si>
    <t>(57.50) luchtbehandeling; centrale mechanische ventilatie, algemeen (verzamelniveau)</t>
  </si>
  <si>
    <t>(57.51) luchtbehandeling; centrale mechanische ventilatie, ventilatie-installatie</t>
  </si>
  <si>
    <t>(57.52) luchtbehandeling; centrale mechanische ventilatie, ventilatie-inst. met warmteterugwinning</t>
  </si>
  <si>
    <t>(57.6) luchtbehandeling; lokaal</t>
  </si>
  <si>
    <t>(57.60) luchtbehandeling; lokaal, algemeen (verzamelniveau)</t>
  </si>
  <si>
    <t>(57.61) luchtbehandeling; lokaal, luchtbehandelingsinstallatie</t>
  </si>
  <si>
    <t>(57.7) luchtbehandeling; centraal</t>
  </si>
  <si>
    <t>(57.70) luchtbehandeling; centraal, algemeen (verzamelniveau)</t>
  </si>
  <si>
    <t>(57.71) luchtbehandeling; centraal, luchtbehandelingsinstallatie</t>
  </si>
  <si>
    <t>(58) Regeling klimaat en sanitair</t>
  </si>
  <si>
    <t>(58.0) regeling klimaat en sanitair; algemeen</t>
  </si>
  <si>
    <t>(58.1) regeling klimaat en sanitair; specifieke regelingen</t>
  </si>
  <si>
    <t>(58.10) regeling klimaat en sanitair; specifieke regelingen, algemeen (verzamelniveau)</t>
  </si>
  <si>
    <t>(58.11) regeling klimaat en sanitair; specifieke regelingen, specifieke regeling</t>
  </si>
  <si>
    <t>(58.12) regeling klimaat en sanitair; specifieke regelingen, gecombineerde regeling</t>
  </si>
  <si>
    <t>(58.2) regeling klimaat en sanitair; centrale melding, meting en sturing</t>
  </si>
  <si>
    <t>(58.20) regeling klimaat en sanitair; centrale melding, meting en sturing, algemeen (verzamelniveau)</t>
  </si>
  <si>
    <t>(58.21) regeling klimaat en sanitair; centrale melding, meting en sturing, specifieke regeling</t>
  </si>
  <si>
    <t>(58.22) regeling klimaat en sanitair; centrale melding, meting en sturing, gecombineerde regeling</t>
  </si>
  <si>
    <t>(6-) INSTALLATIES ELEKTROTECHNISCH</t>
  </si>
  <si>
    <t>(61) Centrale elektrotechnische voorzieningen</t>
  </si>
  <si>
    <t>(61.0) centrale elektrotechnische voorzieningen; algemeen</t>
  </si>
  <si>
    <t>(61.1) centrale elektrotechnische voorzieningen; energie, noodstroom</t>
  </si>
  <si>
    <t>(61.10) centrale elektrotechnische voorz.; energie, noodstroom, algemeen (verzamelniveau)</t>
  </si>
  <si>
    <t>(61.11) centrale elektrotechnische voorz.; energie, noodstroom, eigen energieopwekking</t>
  </si>
  <si>
    <t>(61.2) centrale elektrotechnische voorzieningen; aarding</t>
  </si>
  <si>
    <t>(61.20) centrale elektrotechnische voorz.; aarding, algemeen (verzamelniveau)</t>
  </si>
  <si>
    <t>(61.21) centrale elektrotechnische voorz.; aarding, veiligheidsaarding</t>
  </si>
  <si>
    <t>(61.22) centrale elektrotechnische voorz.; aarding, medische aarding</t>
  </si>
  <si>
    <t>(61.23) centrale elektrotechnische voorz.; aarding, speciale aarding</t>
  </si>
  <si>
    <t>(61.24) centrale elektrotechnische voorz.; aarding, statische elektriciteit</t>
  </si>
  <si>
    <t>(61.25) centrale elektrotechnische voorz.; aarding, bliksemafleiding</t>
  </si>
  <si>
    <t>(61.26) centrale elektrotechnische voorz.; aarding, potentiaalvereffening</t>
  </si>
  <si>
    <t>(61.3) centrale elektrotechnische voorzieningen; kanalisatie</t>
  </si>
  <si>
    <t>(61.30) centrale elektrotechnische voorz.; kanalisatie, algemeen (verzamelniveau)</t>
  </si>
  <si>
    <t>(61.31) centrale elektrotechnische voorz.; kanalisatie, t.b.v. installaties voor hoge spanning</t>
  </si>
  <si>
    <t>(61.32) centrale elektrotechnische voorz.; kanalisatie, t.b.v. installaties voor lage spanning</t>
  </si>
  <si>
    <t>(61.33) centrale elektrotechnische voorz.; kanalisatie, t.b.v. installaties voor communicatie of beveiliging</t>
  </si>
  <si>
    <t>(61.4) centrale elektrotechnische voorzieningen; energie, hoogspanning</t>
  </si>
  <si>
    <t>(61.40) centrale elektrotechnische voorz.; energie, hoogspanning, algemeen</t>
  </si>
  <si>
    <t>(61.41) centrale elektrotechnische voorz.; energie, hoogspanning, 1 kv en hoger</t>
  </si>
  <si>
    <t>(61.5) centrale elektrotechnische voorzieningen; energie, laagspanning</t>
  </si>
  <si>
    <t>(61.50) centrale elektrotechnische voorz.; energie, laagspanning, algemeen</t>
  </si>
  <si>
    <t>(61.51) centrale elektrotechnische voorz.; energie, laagspanning, lager dan 1 kv en hoger dan 100 v</t>
  </si>
  <si>
    <t>(61.6) centrale elektrotechnische voorzieningen; energie, zeer lage spanning</t>
  </si>
  <si>
    <t>(61.60) centrale elektrotechnische voorz.; energie, zeer lage spanning, algemeen</t>
  </si>
  <si>
    <t>(61.61) centrale elektrotechnische voorz.; energie, zeer lage spanning, lager dan 100 v</t>
  </si>
  <si>
    <t>(61.7) centrale elektrotechnische voorzieningen; bliksemafleiding</t>
  </si>
  <si>
    <t>(61.70) centrale elektrotechnische voorz.; bliksemafleiding, algemeen</t>
  </si>
  <si>
    <t>(61.71) centrale elektrotechnische voorz.; bliksemafleiding</t>
  </si>
  <si>
    <t>(62) Krachtstroom</t>
  </si>
  <si>
    <t>(62.0) krachtstroom; algemeen</t>
  </si>
  <si>
    <t>(62.1) krachtstroom; hoogspanning</t>
  </si>
  <si>
    <t>(62.10) krachtstroom; hoogspanning, algemeen (verzamelniveau)</t>
  </si>
  <si>
    <t>(62.11) krachtstroom; hoogspanning, 1 t/m 3 kv</t>
  </si>
  <si>
    <t>(62.12) krachtstroom; hoogspanning, boven 3 kv</t>
  </si>
  <si>
    <t>(62.2) krachtstroom; laagspanning, onbewaakt</t>
  </si>
  <si>
    <t>(62.20) krachtstroom; laagspanning, onbewaakt, algemeen (verzamelniveau)</t>
  </si>
  <si>
    <t>(62.21) krachtstroom; laagspanning, onbewaakt, 220/230 v - 380 v</t>
  </si>
  <si>
    <t>(62.22) krachtstroom; laagspanning, onbewaakt, 380 v - 660 v</t>
  </si>
  <si>
    <t>(62.23) krachtstroom; laagspanning, onbewaakt, 660 v - 1 kv</t>
  </si>
  <si>
    <t>(62.3) krachtstroom; laagspanning, bewaakt</t>
  </si>
  <si>
    <t>(62.30) krachtstroom; laagspanning, bewaakt, algemeen (verzamelniveau)</t>
  </si>
  <si>
    <t>(62.31) krachtstroom; laagspanning, bewaakt, 220/230 v - 380 v</t>
  </si>
  <si>
    <t>(62.32) krachtstroom; laagspanning, bewaakt, 380 v - 660 v</t>
  </si>
  <si>
    <t>(62.33) krachtstroom; laagspanning, bewaakt, 660 v - 1 kv</t>
  </si>
  <si>
    <t>(62.4) krachtstroom; laagspanning, gestabiliseerd</t>
  </si>
  <si>
    <t>(62.40) krachtstroom; laagspanning, gestabiliseerd, algemeen (verzamelniveau)</t>
  </si>
  <si>
    <t>(62.41) krachtstroom; laagspanning, gestabiliseerd, 220/230 v - 380 v</t>
  </si>
  <si>
    <t>(62.42) krachtstroom; laagspanning, gestabiliseerd, 380 v - 660 v</t>
  </si>
  <si>
    <t>(62.43) krachtstroom; laagspanning, gestabiliseerd, 660 v - 1 kv</t>
  </si>
  <si>
    <t>(62.5) krachtstroom; laagspanning, gecompenseerd</t>
  </si>
  <si>
    <t>(62.50) krachtstroom; laagspanning, gecompenseerd, algemeen (verzamelniveau)</t>
  </si>
  <si>
    <t>(62.51) krachtstroom; laagspanning, gecompenseerd, 220/230 v - 380 v</t>
  </si>
  <si>
    <t>(62.52) krachtstroom; laagspanning, gecompenseerd, 380 v - 660 v</t>
  </si>
  <si>
    <t>(62.53) krachtstroom; laagspanning, gecompenseerd, 660 v - 1 kv</t>
  </si>
  <si>
    <t>(63) Verlichting</t>
  </si>
  <si>
    <t>(63.0) verlichting; algemeen</t>
  </si>
  <si>
    <t>(63.1) verlichting; standaard, onbewaakt</t>
  </si>
  <si>
    <t>(63.10) verlichting; standaard, onbewaakt, algemeen (verzamelniveau)</t>
  </si>
  <si>
    <t>(63.11) verlichting; standaard, onbewaakt, 220/230 v</t>
  </si>
  <si>
    <t>(63.12) verlichting; standaard, onbewaakt, 115 v</t>
  </si>
  <si>
    <t>(63.13) verlichting; standaard, onbewaakt, 42 v</t>
  </si>
  <si>
    <t>(63.14) verlichting; standaard, onbewaakt, 24 v</t>
  </si>
  <si>
    <t>(63.2) verlichting; calamiteiten, decentraal</t>
  </si>
  <si>
    <t>(63.20) verlichting; calamiteiten, decentraal gevoed, algemeen (verzamelniveau)</t>
  </si>
  <si>
    <t>(63.23) verlichting; calamiteiten, decentraal gevoed, 42 v</t>
  </si>
  <si>
    <t>(63.24) verlichting; calamiteiten, decentraal gevoed, 24 v</t>
  </si>
  <si>
    <t>(63.3) verlichting; bijzonder, onbewaakt</t>
  </si>
  <si>
    <t>(63.30) verlichting; bijzonder, onbewaakt, algemeen (verzamelniveau)</t>
  </si>
  <si>
    <t>(63.31) verlichting; bijzonder, onbewaakt, 220/230 v</t>
  </si>
  <si>
    <t>(63.32) verlichting; bijzonder, onbewaakt, 115 v</t>
  </si>
  <si>
    <t>(63.33) verlichting; bijzonder, onbewaakt, 42 v</t>
  </si>
  <si>
    <t>(63.34) verlichting; bijzonder, onbewaakt, 24 v</t>
  </si>
  <si>
    <t>(63.4) verlichting; standaard, bewaakt</t>
  </si>
  <si>
    <t>(63.40) verlichting; standaard, bewaakt, algemeen (verzamelniveau)</t>
  </si>
  <si>
    <t>(63.41) verlichting; standaard, bewaakt, 220/230 v</t>
  </si>
  <si>
    <t>(63.42) verlichting; standaard, bewaakt, 115 v</t>
  </si>
  <si>
    <t>(63.43) verlichting; standaard, bewaakt, 42 v</t>
  </si>
  <si>
    <t>(63.44) verlichting; standaard, bewaakt, 24 v</t>
  </si>
  <si>
    <t>(63.5) verlichting; calamiteiten, centraal</t>
  </si>
  <si>
    <t>(63.50) verlichting; calamiteiten, centraal gevoed, algemeen (verzamelniveau)</t>
  </si>
  <si>
    <t>(63.51) verlichting; calamiteiten, centraal gevoed, 220/230 v</t>
  </si>
  <si>
    <t>(63.52) verlichting; calamiteiten, centraal gevoed, 115 v</t>
  </si>
  <si>
    <t>(63.53) verlichting; calamiteiten, centraal gevoed, 42 v</t>
  </si>
  <si>
    <t>(63.54) verlichting; calamiteiten, centraal gevoed, 24 v</t>
  </si>
  <si>
    <t>(63.6) verlichting; bijzonder, bewaakt</t>
  </si>
  <si>
    <t>(63.60) verlichting; bijzonder, bewaakt, algemeen (verzamelniveau)</t>
  </si>
  <si>
    <t>(63.61) verlichting; bijzonder, bewaakt, 220/230 v</t>
  </si>
  <si>
    <t>(63.62) verlichting; bijzonder, bewaakt, 115 v</t>
  </si>
  <si>
    <t>(63.63) verlichting; bijzonder, bewaakt, 42 v</t>
  </si>
  <si>
    <t>(63.64) verlichting; bijzonder, bewaakt, 24 v</t>
  </si>
  <si>
    <t>(63.7) verlichting; bijzonder, reclame</t>
  </si>
  <si>
    <t>(63.70) verlichting; bijzonder, reclame, algemeen (verzamelniveau)</t>
  </si>
  <si>
    <t>(63.71) verlichting; bijzonder, reclame, 220/230 v</t>
  </si>
  <si>
    <t>(63.72) verlichting; bijzonder, reclame, 115 v</t>
  </si>
  <si>
    <t>(63.73) verlichting; bijzonder, reclame, 42 v</t>
  </si>
  <si>
    <t>(63.74) verlichting; bijzonder, reclame, 24 v</t>
  </si>
  <si>
    <t>(63.75) verlichting; bijzonder, reclame, 1 kv en hoger</t>
  </si>
  <si>
    <t>(64) Communicatie</t>
  </si>
  <si>
    <t>(64.0) communicatie; algemeen</t>
  </si>
  <si>
    <t>(64.1) communicatie; signalen</t>
  </si>
  <si>
    <t>(64.10) communicatie; overdracht van signalen, algemeen (verzamelniveau)</t>
  </si>
  <si>
    <t>(64.11) communicatie; overdracht van signalen, algemene signaleringen</t>
  </si>
  <si>
    <t>(64.12) communicatie; overdracht van signalen, algemene personenoproep</t>
  </si>
  <si>
    <t>(64.13) communicatie; overdracht van signalen, tijdsignalering</t>
  </si>
  <si>
    <t>(64.14) communicatie; overdracht van signalen, aanwezigheid-/beletsignalering</t>
  </si>
  <si>
    <t>(64.2) communicatie; geluiden</t>
  </si>
  <si>
    <t>(64.20) communicatie; overdracht van geluid/spraak, algemeen (verzamelniveau)</t>
  </si>
  <si>
    <t>(64.21) communicatie; overdracht van geluid/spraak, telefoon</t>
  </si>
  <si>
    <t>(64.22) communicatie; overdracht van geluid/spraak, intercom</t>
  </si>
  <si>
    <t>(64.23) communicatie; overdracht van geluid/spraak, radio/mobilofoon</t>
  </si>
  <si>
    <t>(64.24) communicatie; overdracht van geluid/spraak, geluidsdistributie</t>
  </si>
  <si>
    <t>(64.25) communicatie; overdracht van geluid/spraak, vertaalsystemen</t>
  </si>
  <si>
    <t>(64.26) communicatie; overdracht van geluid/spraak, conferentiesystemen</t>
  </si>
  <si>
    <t>(64.3) communicatie; beelden</t>
  </si>
  <si>
    <t>(64.30) communicatie; overdracht van beelden, algemeen (verzamelniveau)</t>
  </si>
  <si>
    <t>(64.31) communicatie; overdracht van beelden, gesloten televisiecircuits</t>
  </si>
  <si>
    <t>(64.32) communicatie; overdracht van beelden, beeldreproductie</t>
  </si>
  <si>
    <t>(64.33) communicatie; overdracht van beelden, film/dia/overhead</t>
  </si>
  <si>
    <t>(64.4) communicatie; data</t>
  </si>
  <si>
    <t>(64.40) communicatie; overdracht van data, algemeen (verzamelniveau)</t>
  </si>
  <si>
    <t>(64.41) communicatie; overdracht van data, gesloten datanet</t>
  </si>
  <si>
    <t>(64.42) communicatie; overdracht van data, openbaar datanet</t>
  </si>
  <si>
    <t>(64.5) communicatie; geïntegreerde systemen</t>
  </si>
  <si>
    <t>(64.50) communicatie; geïntegreerde systemen, algemeen (verzamelniveau)</t>
  </si>
  <si>
    <t>(64.51) communicatie; geïntegreerde systemen, gesloten netwerken</t>
  </si>
  <si>
    <t>(64.52) communicatie; geïntegreerde systemen, openbare netwerken</t>
  </si>
  <si>
    <t>(64.6) communicatie; antenne-inrichtingen</t>
  </si>
  <si>
    <t>(64.60) communicatie; antenne-inrichtingen, algemeen</t>
  </si>
  <si>
    <t>(65) Beveiliging</t>
  </si>
  <si>
    <t>(65.0) beveiliging; algemeen</t>
  </si>
  <si>
    <t>(65.1) beveiliging; brand</t>
  </si>
  <si>
    <t>(65.10) beveiliging; brand, algemeen (verzamelniveau)</t>
  </si>
  <si>
    <t>(65.11) beveiliging; brand, detectie en alarmering</t>
  </si>
  <si>
    <t>(65.12) beveiliging; brand, deurvergrendelingen en -ontgrendelingen</t>
  </si>
  <si>
    <t>(65.13) beveiliging; brand, brandbestrijding</t>
  </si>
  <si>
    <t>(65.2) beveiliging; braak</t>
  </si>
  <si>
    <t>(65.20) beveiliging; braak, algemeen (verzamelniveau)</t>
  </si>
  <si>
    <t>(65.21) beveiliging; braak, detectie en alarmering</t>
  </si>
  <si>
    <t>(65.22) beveiliging; braak, toegangscontrole</t>
  </si>
  <si>
    <t>(65.3) beveiliging; overlast, detectie en alarmering</t>
  </si>
  <si>
    <t>(65.30) beveiliging; overlast, detectie en alarmering, algemeen (verzamelniveau)</t>
  </si>
  <si>
    <t>(65.31) beveiliging; overlast, detectie en alarmering, zonweringsinstallatie</t>
  </si>
  <si>
    <t>(65.32) beveiliging; overlast, detectie en alarmering, elektromagnetische voorzieningen</t>
  </si>
  <si>
    <t>(65.33) beveiliging; overlast, detectie en alarmering, elektromagnetische voorzieningen</t>
  </si>
  <si>
    <t>(65.34) beveiliging; overlast, detectie en alarmering, overspanningsbeveiliging</t>
  </si>
  <si>
    <t>(65.35) beveiliging; overlast, detectie en alarmering, gassenbeveiliging</t>
  </si>
  <si>
    <t>(65.36) beveiliging; overlast, detectie en alarmering, vloeistofbeveiliging</t>
  </si>
  <si>
    <t>(65.37) beveiliging; overlast, detectie en alarmering, stralingsbeveiliging</t>
  </si>
  <si>
    <t>(65.39) beveiliging; overlast, detectie en alarmering, overige beveiligingen</t>
  </si>
  <si>
    <t>(65.4) beveiliging; sociale alarmering</t>
  </si>
  <si>
    <t>(65.40) beveiliging; sociale alarmering, algemeen (verzamelniveau)</t>
  </si>
  <si>
    <t>(65.41) beveiliging; sociale alarmering, nooddetectie; gesloten systemen</t>
  </si>
  <si>
    <t>(65.42) beveiliging; sociale alarmering, nooddetectie; open systemen</t>
  </si>
  <si>
    <t>(65.5) beveiliging; milieu-overlast, detectie en alarmering</t>
  </si>
  <si>
    <t>(65.50) beveiliging; milieu-overlast, detectie en alarmering, algemeen (verzamelniveau)</t>
  </si>
  <si>
    <t>(66) Transport</t>
  </si>
  <si>
    <t>(66.0) transport; algemeen</t>
  </si>
  <si>
    <t>(66.1) transport; liften</t>
  </si>
  <si>
    <t>(66.10) transport; liften, algemeen (verzamelniveau)</t>
  </si>
  <si>
    <t>(66.11) transport; liften, elektrische liften</t>
  </si>
  <si>
    <t>(66.12) transport; liften, hydraulische liften</t>
  </si>
  <si>
    <t>(66.13) transport; liften, trapliften</t>
  </si>
  <si>
    <t>(66.14) transport; liften, heftableaus</t>
  </si>
  <si>
    <t>(66.2) transport; roltrappen en rolpaden</t>
  </si>
  <si>
    <t>(66.20) transport; roltrappen en rolpaden, algemeen (verzamelniveau)</t>
  </si>
  <si>
    <t>(66.21) transport; roltrappen en rolpaden, roltrappen</t>
  </si>
  <si>
    <t>(66.22) transport; roltrappen en rolpaden, rolpaden</t>
  </si>
  <si>
    <t>(66.3) transport; goederen</t>
  </si>
  <si>
    <t>(66.30) transport; goederen, algemeen (verzamelniveau)</t>
  </si>
  <si>
    <t>(66.31) transport; goederen, goederenliften</t>
  </si>
  <si>
    <t>(66.32) transport; goederen, goederenheffers</t>
  </si>
  <si>
    <t>(66.33) transport; goederen, baantransportmiddelen</t>
  </si>
  <si>
    <t>(66.34) transport; goederen, bandtransportmiddelen</t>
  </si>
  <si>
    <t>(66.35) transport; goederen, baktransportmiddelen</t>
  </si>
  <si>
    <t>(66.36) transport; goederen, hijswerktuigen</t>
  </si>
  <si>
    <t>(66.37) transport; goederen, vrije-baan-transportvoertuigen</t>
  </si>
  <si>
    <t>(66.4) transport; documenten</t>
  </si>
  <si>
    <t>(66.40) transport; documenten, algemeen (verzamelniveau)</t>
  </si>
  <si>
    <t>(66.41) transport; documenten, buizenpost</t>
  </si>
  <si>
    <t>(66.42) transport; documenten, railcontainer banen</t>
  </si>
  <si>
    <t>(66.44) transport; documenten, bandtransportmiddelen</t>
  </si>
  <si>
    <t>(67) Gebouwbeheervoorzieningen</t>
  </si>
  <si>
    <t>(67.0) gebouwbeheervoorzieningen; algemeen</t>
  </si>
  <si>
    <t>(67.1) gebouwbeheervoorzieningen; bediening en signalering</t>
  </si>
  <si>
    <t>(67.10) gebouwbeheervoorzieningen; bediening en signalering, algemeen (verzamelniveau)</t>
  </si>
  <si>
    <t>(67.11) gebouwbeheervoorzieningen; bediening en signalering, elektrotechnische systemen</t>
  </si>
  <si>
    <t>(67.12) gebouwbeheervoorzieningen; bediening en signalering, optische systemen</t>
  </si>
  <si>
    <t>(67.13) gebouwbeheervoorzieningen; bediening en signalering, pneumatische systemen</t>
  </si>
  <si>
    <t>(67.14) gebouwbeheervoorzieningen; bediening en signalering, geïntegreerde systemen</t>
  </si>
  <si>
    <t>(67.2) gebouwbeheervoorzieningen; automatisering</t>
  </si>
  <si>
    <t>(67.20) gebouwbeheervoorzieningen; gebouwautomatisering, algemeen (verzamelniveau)</t>
  </si>
  <si>
    <t>(67.21) gebouwbeheervoorzieningen; gebouwautomatisering, elektrotechnische systemen</t>
  </si>
  <si>
    <t>(67.22) gebouwbeheervoorzieningen; gebouwautomatisering, optische systemen</t>
  </si>
  <si>
    <t>(67.23) gebouwbeheervoorzieningen; gebouwautomatisering, pneumatische systemen</t>
  </si>
  <si>
    <t>(67.24) gebouwbeheervoorzieningen; gebouwautomatisering, geïntegreerde systemen</t>
  </si>
  <si>
    <t>(67.3) gebouwbeheervoorzieningen; regeling klimaat en sanitair op afstand</t>
  </si>
  <si>
    <t>(67.30) gebouwbeheervoorzieningen; regeling klimaat en sanitair (op afstand), algemeen (verzamelniveau)</t>
  </si>
  <si>
    <t>(67.31) gebouwbeheervoorzieningen; regeling klimaat en sanitair (op afstand), elektrotechnische systemen</t>
  </si>
  <si>
    <t>(67.32) gebouwbeheervoorzieningen; regeling klimaat en sanitair (op afstand), optische systemen</t>
  </si>
  <si>
    <t>(67.33) gebouwbeheervoorzieningen; regeling klimaat en sanitair (op afstand), pneumatische systemen</t>
  </si>
  <si>
    <t>(67.34) gebouwbeheervoorzieningen; regeling klimaat en sanitair (op afstand), geïntegreerde systemen</t>
  </si>
  <si>
    <t>(7-) VASTE VOORZIENINGEN</t>
  </si>
  <si>
    <t>(71) Vaste verkeersvoorzieningen</t>
  </si>
  <si>
    <t>(71.0) vaste verkeersvoorzieningen; algemeen</t>
  </si>
  <si>
    <t>(71.1) vaste verkeersvoorzieningen; standaard</t>
  </si>
  <si>
    <t>(71.10) vaste verkeersvoorzieningen; standaard, algemeen (verzamelniveau)</t>
  </si>
  <si>
    <t>(71.11) vaste verkeersvoorzieningen; standaard, meubileringen</t>
  </si>
  <si>
    <t>(71.12) vaste verkeersvoorzieningen; standaard, bewegwijzeringen</t>
  </si>
  <si>
    <t>(71.13) vaste verkeersvoorzieningen; standaard, kunstwerken</t>
  </si>
  <si>
    <t>(71.14) vaste verkeersvoorzieningen; standaard, decoraties e.d.</t>
  </si>
  <si>
    <t>(71.2) vaste verkeersvoorzieningen; bijzonder</t>
  </si>
  <si>
    <t>(71.20) vaste verkeersvoorzieningen; bijzonder, algemeen (verzamelniveau)</t>
  </si>
  <si>
    <t>(71.21) vaste verkeersvoorzieningen; bijzonder, meubileringen</t>
  </si>
  <si>
    <t>(71.22) vaste verkeersvoorzieningen; bijzonder, bewegwijzeringen</t>
  </si>
  <si>
    <t>(71.23) vaste verkeersvoorzieningen; bijzonder, specifieke voorzieningen</t>
  </si>
  <si>
    <t>(72) Vaste gebruikersvoorzieningen</t>
  </si>
  <si>
    <t>(72.0) vaste gebruikersvoorzieningen; algemeen</t>
  </si>
  <si>
    <t>(72.1) vaste gebruikersvoorzieningen; standaard</t>
  </si>
  <si>
    <t>(72.10) vaste gebruikersvoorzieningen; standaard, algemeen (verzamelniveau)</t>
  </si>
  <si>
    <t>(72.11) vaste gebruikersvoorzieningen; standaard, meubilering</t>
  </si>
  <si>
    <t>(72.12) vaste gebruikersvoorzieningen; standaard, lichtweringen</t>
  </si>
  <si>
    <t>(72.13) vaste gebruikersvoorzieningen; standaard, gordijnvoorzieningen</t>
  </si>
  <si>
    <t>(72.14) vaste gebruikersvoorzieningen; standaard, beschermende voorzieningen</t>
  </si>
  <si>
    <t>(72.2) vaste gebruikersvoorzieningen; bijzonder</t>
  </si>
  <si>
    <t>(72.20) vaste gebruikersvoorzieningen; bijzonder, algemeen (verzamelniveau)</t>
  </si>
  <si>
    <t>(72.21) vaste gebruikersvoorzieningen; bijzonder, meubilering voor specifieke functiedoeleinden</t>
  </si>
  <si>
    <t>(72.22) vaste gebruikersvoorzieningen; bijzonder, instrumenten/apparatuur</t>
  </si>
  <si>
    <t>(73) Vaste keukenvoorzieningen</t>
  </si>
  <si>
    <t>(73.0) vaste keukenvoorzieningen; algemeen</t>
  </si>
  <si>
    <t>(73.1) vaste keukenvoorzieningen; standaard</t>
  </si>
  <si>
    <t>(73.10) vaste keukenvoorzieningen; standaard, algemeen (verzamelniveau)</t>
  </si>
  <si>
    <t>(73.11) vaste keukenvoorzieningen; standaard, keukenmeubilering</t>
  </si>
  <si>
    <t>(73.12) vaste keukenvoorzieningen; standaard, keukenapparatuur</t>
  </si>
  <si>
    <t>(73.2) vaste keukenvoorzieningen; bijzonder</t>
  </si>
  <si>
    <t>(73.20) vaste keukenvoorzieningen; bijzonder, algemeen (verzamelniveau)</t>
  </si>
  <si>
    <t>(73.21) vaste keukenvoorzieningen; bijzonder, keukenmeubilering</t>
  </si>
  <si>
    <t>(73.22) vaste keukenvoorzieningen; bijzonder, keukenapparatuur</t>
  </si>
  <si>
    <t>(74) Vaste sanitaire voorzieningen</t>
  </si>
  <si>
    <t>(74.0) vaste sanitaire voorzieningen; algemeen</t>
  </si>
  <si>
    <t>(74.1) vaste sanitaire voorzieningen; standaard</t>
  </si>
  <si>
    <t>(74.10) vaste sanitaire voorzieningen; standaard, algemeen (verzamelniveau)</t>
  </si>
  <si>
    <t>(74.11) vaste sanitaire voorzieningen; standaard, sanitaire toestellen; normaal</t>
  </si>
  <si>
    <t>(74.12) vaste sanitaire voorzieningen; standaard, sanitaire toestellen; aangepast</t>
  </si>
  <si>
    <t>(74.13) vaste sanitaire voorzieningen; standaard, accessoires</t>
  </si>
  <si>
    <t>(74.2) vaste sanitaire voorzieningen; bijzonder</t>
  </si>
  <si>
    <t>(74.20) vaste sanitaire voorzieningen; bijzonder, algemeen (verzamelniveau)</t>
  </si>
  <si>
    <t>(74.21) vaste sanitaire voorzieningen; bijzonder, sanitaire toestellen voor bijzondere toepassing</t>
  </si>
  <si>
    <t>(74.22) vaste sanitaire voorzieningen; bijzonder, ingebouwde sanitaire voorzieningen</t>
  </si>
  <si>
    <t>(75) Vaste onderhoudsvoorzieningen</t>
  </si>
  <si>
    <t>(75.0) vaste onderhoudsvoorzieningen; algemeen</t>
  </si>
  <si>
    <t>(75.1) vaste onderhoudsvoorzieningen; standaard</t>
  </si>
  <si>
    <t>(75.10) vaste onderhoudsvoorzieningen; standaard, algemeen (verzamelniveau)</t>
  </si>
  <si>
    <t>(75.11) vaste onderhoudsvoorzieningen; standaard, gebouwonderhoudsvoorzieningen</t>
  </si>
  <si>
    <t>(75.12) vaste onderhoudsvoorzieningen; standaard, interieur onderhoudsvoorzieningen</t>
  </si>
  <si>
    <t>(75.13) vaste onderhoudsvoorzieningen; standaard, gevelonderhoudsvoorzieningen</t>
  </si>
  <si>
    <t>(75.2) vaste onderhoudsvoorzieningen; bijzonder</t>
  </si>
  <si>
    <t>(75.20) vaste onderhoudsvoorzieningen; bijzonder, algemeen (verzamelniveau)</t>
  </si>
  <si>
    <t>(75.21) vaste onderhoudsvoorzieningen; bijzonder, gebouwonderhoudsvoorzieningen</t>
  </si>
  <si>
    <t>(75.22) vaste onderhoudsvoorzieningen; bijzonder, interieuronderhoudsvoorzieningen</t>
  </si>
  <si>
    <t>(75.23) vaste onderhoudsvoorzieningen; bijzonder, gemechaniseerde gevelonderhoudsvoorzieningen</t>
  </si>
  <si>
    <t>(76) Vaste opslagvoorzieningen</t>
  </si>
  <si>
    <t>(76.0) vaste opslagvoorzieningen; algemeen</t>
  </si>
  <si>
    <t>(76.1) vaste opslagvoorzieningen; standaard</t>
  </si>
  <si>
    <t>(76.10) vaste opslagvoorzieningen; standaard, algemeen (verzamelniveau)</t>
  </si>
  <si>
    <t>(76.11) vaste opslagvoorzieningen; standaard, meubileringen</t>
  </si>
  <si>
    <t>(76.2) vaste opslagvoorzieningen; bijzonder</t>
  </si>
  <si>
    <t>(76.20) vaste opslagvoorzieningen; bijzonder, algemeen (verzamelniveau)</t>
  </si>
  <si>
    <t>(76.21) vaste opslagvoorzieningen; bijzonder, gemechaniseerde voorzieningen</t>
  </si>
  <si>
    <t>(76.22) vaste opslagvoorzieningen; bijzonder, specifieke voorzieningen</t>
  </si>
  <si>
    <t>(8-) LOSSE INVENTARIS</t>
  </si>
  <si>
    <t>(81) Losse verkeersinventaris</t>
  </si>
  <si>
    <t>(81.0) losse verkeersinventaris; algemeen</t>
  </si>
  <si>
    <t>(81.1) losse verkeersinventaris; standaard</t>
  </si>
  <si>
    <t>(81.10) losse verkeersinventaris; standaard, algemeen (verzamelniveau)</t>
  </si>
  <si>
    <t>(81.11) losse verkeersinventaris; standaard, meubilering</t>
  </si>
  <si>
    <t>(81.12) losse verkeersinventaris; standaard, bewegwijzering</t>
  </si>
  <si>
    <t>(81.13) losse verkeersinventaris; standaard, kunstwerken</t>
  </si>
  <si>
    <t>(81.14) losse verkeersinventaris; standaard, decoraties e.d.</t>
  </si>
  <si>
    <t>(81.2) losse verkeersinventaris; bijzonder</t>
  </si>
  <si>
    <t>(81.20) losse verkeersinventaris; bijzonder, algemeen (verzamelniveau)</t>
  </si>
  <si>
    <t>(81.21) losse verkeersinventaris; bijzonder, meubilering</t>
  </si>
  <si>
    <t>(81.22) losse verkeersinventaris; bijzonder, bewegwijzering</t>
  </si>
  <si>
    <t>(81.23) losse verkeersinventaris; bijzonder, specifieke voorzieningen</t>
  </si>
  <si>
    <t>(82) Losse gebruikersinventaris</t>
  </si>
  <si>
    <t>(82.0) losse gebruikersinventaris; algemeen</t>
  </si>
  <si>
    <t>(82.1) losse gebruikersinventaris; standaard</t>
  </si>
  <si>
    <t>(82.10) losse gebruikersinventaris; standaard, algemeen (verzamelniveau)</t>
  </si>
  <si>
    <t>(82.11) losse gebruikersinventaris; standaard, meubilering</t>
  </si>
  <si>
    <t>(82.12) losse gebruikersinventaris; standaard, lichtweringen/verduisteringen</t>
  </si>
  <si>
    <t>(82.13) losse gebruikersinventaris; standaard, stofferingen</t>
  </si>
  <si>
    <t>(82.2) losse gebruikersinventaris; bijzonder</t>
  </si>
  <si>
    <t>(82.20) losse gebruikersinventaris; bijzonder, algemeen (verzamelniveau)</t>
  </si>
  <si>
    <t>(82.21) losse gebruikersinventaris; bijzonder, meubilering voor specifieke functiedoeleinden</t>
  </si>
  <si>
    <t>(82.22) losse gebruikersinventaris; bijzonder, instrumenten/apparatuur</t>
  </si>
  <si>
    <t>(83) Losse keukeninventaris</t>
  </si>
  <si>
    <t>(83.0) losse keukeninventaris; algemeen</t>
  </si>
  <si>
    <t>(83.1) losse keukeninventaris; standaard</t>
  </si>
  <si>
    <t>(83.10) losse keukeninventaris; standaard, algemeen (verzamelniveau)</t>
  </si>
  <si>
    <t>(83.11) losse keukeninventaris; standaard, keukenmeubilering</t>
  </si>
  <si>
    <t>(83.12) losse keukeninventaris; standaard, keukenapparatuur</t>
  </si>
  <si>
    <t>(83.13) losse keukeninventaris; standaard, kleine keukeninventaris</t>
  </si>
  <si>
    <t>(83.2) losse keukeninventaris; bijzonder</t>
  </si>
  <si>
    <t>(83.20) losse keukeninventaris; bijzonder, algemeen (verzamelniveau)</t>
  </si>
  <si>
    <t>(83.21) losse keukeninventaris; bijzonder, keukeninrichting</t>
  </si>
  <si>
    <t>(83.22) losse keukeninventaris; bijzonder, keukenapparatuur</t>
  </si>
  <si>
    <t>(83.23) losse keukeninventaris; bijzonder, kleine keukeninventaris</t>
  </si>
  <si>
    <t>(83.24) losse keukeninventaris; bijzonder, transportmiddelen</t>
  </si>
  <si>
    <t>(84) Losse sanitaire inventaris</t>
  </si>
  <si>
    <t>(84.0) losse sanitaire inventaris; algemeen</t>
  </si>
  <si>
    <t>(84.1) losse sanitaire inventaris; standaard</t>
  </si>
  <si>
    <t>(84.10) losse sanitaire inventaris; standaard, algemeen (verzamelniveau)</t>
  </si>
  <si>
    <t>(84.11) losse sanitaire inventaris; standaard, afvalvoorzieningen</t>
  </si>
  <si>
    <t>(84.12) losse sanitaire inventaris; standaard, voorzieningen t.b.v. hygiëne</t>
  </si>
  <si>
    <t>(84.13) losse sanitaire inventaris; standaard, accessoires</t>
  </si>
  <si>
    <t>(84.2) losse sanitaire inventaris; bijzonder</t>
  </si>
  <si>
    <t>(84.20) losse sanitaire inventaris; bijzonder, algemeen (verzamelniveau)</t>
  </si>
  <si>
    <t>(84.21) losse sanitaire inventaris; bijzonder, sanitaire toestellen voor bijzondere toepassing</t>
  </si>
  <si>
    <t>(85) Losse schoonmaakinventaris</t>
  </si>
  <si>
    <t>(85.0) losse schoonmaakinventaris; algemeen</t>
  </si>
  <si>
    <t>(85.1) losse schoonmaakinventaris; standaard</t>
  </si>
  <si>
    <t>(85.10) losse schoonmaakinventaris; standaard, algemeen (verzamelniveau)</t>
  </si>
  <si>
    <t>(85.11) losse schoonmaakinventaris; standaard, schoonmaakapparatuur</t>
  </si>
  <si>
    <t>(85.12) losse schoonmaakinventaris; standaard, vuilopslag</t>
  </si>
  <si>
    <t>(85.13) losse schoonmaakinventaris; standaard, vuiltransport</t>
  </si>
  <si>
    <t>(85.2) losse schoonmaakinventaris; bijzonder</t>
  </si>
  <si>
    <t>(85.20) losse schoonmaakinventaris; bijzonder, algemeen (verzamelniveau)</t>
  </si>
  <si>
    <t>(85.21) losse schoonmaakinventaris; bijzonder, schoonmaakapparatuur</t>
  </si>
  <si>
    <t>(85.22) losse schoonmaakinventaris; bijzonder, vuilopslag</t>
  </si>
  <si>
    <t>(85.23) losse schoonmaakinventaris; bijzonder, vuiltransport</t>
  </si>
  <si>
    <t>(86) Losse opslaginventaris</t>
  </si>
  <si>
    <t>(86.0) losse opslaginventaris; algemeen</t>
  </si>
  <si>
    <t>(86.1) losse opslaginventaris; standaard</t>
  </si>
  <si>
    <t>(86.10) losse opslaginventaris; standaard, algemeen (verzamelniveau)</t>
  </si>
  <si>
    <t>(86.11) losse opslaginventaris; standaard, meubileringen</t>
  </si>
  <si>
    <t>(86.2) losse opslaginventaris; bijzonder</t>
  </si>
  <si>
    <t>(86.20) losse opslaginventaris; bijzonder, algemeen (verzamelniveau)</t>
  </si>
  <si>
    <t>(86.21) losse opslaginventaris; bijzonder, gemechaniseerde voorzieningen</t>
  </si>
  <si>
    <t>(86.22) losse opslaginventaris; bijzonder, specifieke voorzieningen</t>
  </si>
  <si>
    <t>(9-) TERREIN</t>
  </si>
  <si>
    <t>(90.0) terrein</t>
  </si>
  <si>
    <t>(90.1) grondvoorzieningen</t>
  </si>
  <si>
    <t>(90.10) terrein; grondvoorzieningen, algemeen (verzamelniveau)</t>
  </si>
  <si>
    <t>(90.11) terrein; grondvoorzieningen, verwijderen obstakels</t>
  </si>
  <si>
    <t>(90.12) terrein; grondvoorzieningen, grondwaterverlagingen</t>
  </si>
  <si>
    <t>(90.13) terrein; grondvoorzieningen, drainagevoorzieningen</t>
  </si>
  <si>
    <t>(90.2) opstallen</t>
  </si>
  <si>
    <t>(90.20) terrein; opstallen, algemeen (verzamelniveau)</t>
  </si>
  <si>
    <t>(90.21) terrein; opstallen, gebouwtjes met speciale functie</t>
  </si>
  <si>
    <t>(90.22) terrein; opstallen, overkappingen</t>
  </si>
  <si>
    <t>(90.3) omheiningen</t>
  </si>
  <si>
    <t>(90.30) terrein; omheiningen, algemeen (verzamelniveau)</t>
  </si>
  <si>
    <t>(90.31) terrein; omheiningen, muren</t>
  </si>
  <si>
    <t>(90.32) terrein; omheiningen, hekwerken</t>
  </si>
  <si>
    <t>(90.33) terrein; omheiningen, overige afscheidingen</t>
  </si>
  <si>
    <t>(90.34) terrein; omheiningen, toegangen</t>
  </si>
  <si>
    <t>(90.4) terreinafwerkingen</t>
  </si>
  <si>
    <t>(90.40) terrein; terreinafwerkingen, algemeen (verzamelniveau)</t>
  </si>
  <si>
    <t>(90.41) terrein; terreinafwerkingen, verhardingen</t>
  </si>
  <si>
    <t>(90.42) terrein; terreinafwerkingen, beplantingen</t>
  </si>
  <si>
    <t>(90.43) terrein; terreinafwerkingen, waterpartijen</t>
  </si>
  <si>
    <t>(90.44) terrein; terreinafwerkingen, keerwanden en balustrades</t>
  </si>
  <si>
    <t>(90.45) terrein; terreinafwerkingen, pergola s</t>
  </si>
  <si>
    <t>(90.5) terreinvoorzieningen; werktuigbouwkundig</t>
  </si>
  <si>
    <t>(90.50) terrein; werktuigbouwkundig, algemeen (verzamelniveau)</t>
  </si>
  <si>
    <t>(90.51) terrein; werktuigbouwkundig, verwarmingsvoorzieningen</t>
  </si>
  <si>
    <t>(90.52) terrein; werktuigbouwkundig, afvoervoorzieningen</t>
  </si>
  <si>
    <t>(90.53) terrein; werktuigbouwkundig, watervoorzieningen</t>
  </si>
  <si>
    <t>(90.54) terrein; werktuigbouwkundig, gasvoorzieningen</t>
  </si>
  <si>
    <t>(90.55) terrein; werktuigbouwkundig, koudeopwekkingsvoorzieningen</t>
  </si>
  <si>
    <t>(90.56) terrein; werktuigbouwkundig, warmtedistributievoorzieningen</t>
  </si>
  <si>
    <t>(90.57) terrein; werktuigbouwkundig, luchtbehandelingsvoorzieningen</t>
  </si>
  <si>
    <t>(90.58) terrein; werktuigbouwkundig, regelingvoorzieningen</t>
  </si>
  <si>
    <t>(90.6) terreinvoorzieningen; elektrotechnisch</t>
  </si>
  <si>
    <t>(90.60) terrein; elektrotechnisch, algemeen (verzamelniveau)</t>
  </si>
  <si>
    <t>(90.61) terrein; elektrotechnisch, elektrotechnische en aardingsvoorzieningen</t>
  </si>
  <si>
    <t>(90.62) terrein; elektrotechnisch, krachtvoorzieningen</t>
  </si>
  <si>
    <t>(90.63) terrein; elektrotechnisch, lichtvoorzieningen</t>
  </si>
  <si>
    <t>(90.64) terrein; elektrotechnisch, communicatievoorzieningen</t>
  </si>
  <si>
    <t>(90.65) terrein; elektrotechnisch, beveiligingsvoorzieningen</t>
  </si>
  <si>
    <t>(90.66) terrein; elektrotechnisch, transportvoorzieningen</t>
  </si>
  <si>
    <t>(90.67) terrein; elektrotechnisch, beheervoorzieningen</t>
  </si>
  <si>
    <t>(90.7) terreininrichtingen; standaard</t>
  </si>
  <si>
    <t>(90.70) terrein; terreininrichtingen, standaard, algemeen (verzamelniveau)</t>
  </si>
  <si>
    <t>(90.71) terrein; terreininrichtingen, standaard, terreinmeubilering</t>
  </si>
  <si>
    <t>(90.72) terrein; terreininrichtingen, standaard, bewegwijzering</t>
  </si>
  <si>
    <t>(90.73) terrein; terreininrichtingen, standaard, kunstwerken</t>
  </si>
  <si>
    <t>(90.74) terrein; terreininrichtingen, standaard, decoraties e.d.</t>
  </si>
  <si>
    <t>(90.8) terreininrichtingen; bijzonder</t>
  </si>
  <si>
    <t>(90.80) terrein; terreininrichtingen, bijzonder, algemeen (verzamelniveau)</t>
  </si>
  <si>
    <t>(90.81) terrein; terreininrichtingen, bijzonder, terreinmeubilering</t>
  </si>
  <si>
    <t>(90.82) terrein; terreininrichtingen, bijzonder, specifieke voorzieningen</t>
  </si>
  <si>
    <t>(90.83) terrein; terreininrichtingen, bijzonder, bijzondere verhardingen</t>
  </si>
  <si>
    <t>Ecoinvent 3.4</t>
  </si>
  <si>
    <t>Ecoinvent 3.5</t>
  </si>
  <si>
    <t>Ecoinvent 3.6</t>
  </si>
  <si>
    <t>Ecoinvent 3.7</t>
  </si>
  <si>
    <t>Ecoinvent 3.8</t>
  </si>
  <si>
    <t>Ecoinvent 3.9</t>
  </si>
  <si>
    <t>https://</t>
  </si>
  <si>
    <t>Language</t>
  </si>
  <si>
    <t>Classification</t>
  </si>
  <si>
    <t>Country</t>
  </si>
  <si>
    <t>Database</t>
  </si>
  <si>
    <t>A1+A2</t>
  </si>
  <si>
    <t>e3.4</t>
  </si>
  <si>
    <t>e3.5</t>
  </si>
  <si>
    <t>e3.6</t>
  </si>
  <si>
    <t>e3.7</t>
  </si>
  <si>
    <t>e3.8</t>
  </si>
  <si>
    <t>e3.9</t>
  </si>
  <si>
    <t>e3.10</t>
  </si>
  <si>
    <t>Ecoinvent 3.10</t>
  </si>
  <si>
    <t>Certificate</t>
  </si>
  <si>
    <t>EPD</t>
  </si>
  <si>
    <t>Unit</t>
  </si>
  <si>
    <t>Date of first issue:</t>
  </si>
  <si>
    <t>Date of this issue:</t>
  </si>
  <si>
    <t>Expiry date:</t>
  </si>
  <si>
    <t>URL of PDF File:</t>
  </si>
  <si>
    <t>Confirm</t>
  </si>
  <si>
    <t>GWP-luluc</t>
  </si>
  <si>
    <t>ADPFkgSb</t>
  </si>
  <si>
    <t>ODP (A2)</t>
  </si>
  <si>
    <t>ODP (A1)</t>
  </si>
  <si>
    <t>AP mol H+</t>
  </si>
  <si>
    <t>AP kg SO2</t>
  </si>
  <si>
    <t>POCP kg NMVOC</t>
  </si>
  <si>
    <t>POCP kg ethene</t>
  </si>
  <si>
    <t>Gross density (kg/m3)</t>
  </si>
  <si>
    <t>Layer thickness (m)</t>
  </si>
  <si>
    <t>Productiveness (m2)</t>
  </si>
  <si>
    <t>Linear density (kg/m)</t>
  </si>
  <si>
    <t>Weight per piece (kg)</t>
  </si>
  <si>
    <t>According to ISO14025+EN15804+A2</t>
  </si>
  <si>
    <t>According to ISO14025+EN15804+A1</t>
  </si>
  <si>
    <t>According to ISO14025+EN15804 A2 (+indicators A1)</t>
  </si>
  <si>
    <t>Piece</t>
  </si>
  <si>
    <t>Mass (t)</t>
  </si>
  <si>
    <t>Volume (m3)</t>
  </si>
  <si>
    <t>Mass (kg)</t>
  </si>
  <si>
    <t>Volume (l)</t>
  </si>
  <si>
    <t>g</t>
  </si>
  <si>
    <t>Ecoinvent database (any version)</t>
  </si>
  <si>
    <t>e</t>
  </si>
  <si>
    <t>Ecoinvent 3.9.1</t>
  </si>
  <si>
    <t>e3.9.1</t>
  </si>
  <si>
    <t>Ecoinvent 3.11</t>
  </si>
  <si>
    <t>e3.11</t>
  </si>
  <si>
    <t>GaBi database (any version)</t>
  </si>
  <si>
    <t>GaBi database SP35 2018</t>
  </si>
  <si>
    <t>g_sp35</t>
  </si>
  <si>
    <t>GaBi database SP36 2018</t>
  </si>
  <si>
    <t>g_sp36</t>
  </si>
  <si>
    <t>GaBi database SP37 2019</t>
  </si>
  <si>
    <t>g_sp37</t>
  </si>
  <si>
    <t>GaBi database SP38 2019</t>
  </si>
  <si>
    <t>g_sp38</t>
  </si>
  <si>
    <t>GaBi database SP39 2019</t>
  </si>
  <si>
    <t>g_sp39</t>
  </si>
  <si>
    <t>GaBi database SP40 2020</t>
  </si>
  <si>
    <t>g_sp40</t>
  </si>
  <si>
    <t>GaBi Database Edition 2021, CUP 2021.01</t>
  </si>
  <si>
    <t>g_2021.01</t>
  </si>
  <si>
    <t>GaBi Database Edition 2021, CUP 2021.02</t>
  </si>
  <si>
    <t>g_2021.02</t>
  </si>
  <si>
    <t>GaBi Database Edition 2022, CUP 2022.01</t>
  </si>
  <si>
    <t>g_2022.01</t>
  </si>
  <si>
    <t>GaBi Database Edition 2022, CUP 2022.02</t>
  </si>
  <si>
    <t>g_2022.02</t>
  </si>
  <si>
    <t>Sphera MLC (fka GaBi) CUP 2023.01</t>
  </si>
  <si>
    <t>g_2023.01</t>
  </si>
  <si>
    <t>Sphera MLC (fka GaBi) CUP 2023.02</t>
  </si>
  <si>
    <t>g_2023.02</t>
  </si>
  <si>
    <t>(kg / %)</t>
  </si>
  <si>
    <t>Nederlands</t>
  </si>
  <si>
    <t>Français</t>
  </si>
  <si>
    <t>Deutsch</t>
  </si>
  <si>
    <t>English</t>
  </si>
  <si>
    <t>Choose language / Kies taal / Sprache wählen / Choisissez la langue</t>
  </si>
  <si>
    <t>E</t>
  </si>
  <si>
    <t>kg DCB eq.</t>
  </si>
  <si>
    <t>kg (PO4) 3-eq.</t>
  </si>
  <si>
    <t>ADP-minerals &amp; metals</t>
  </si>
  <si>
    <t>-</t>
  </si>
  <si>
    <t>Verification protocol for MRPI LCA project report &amp; EPD 21th of May 2025, V. 5.2</t>
  </si>
  <si>
    <t>Area (m2)</t>
  </si>
  <si>
    <t xml:space="preserve"> </t>
  </si>
  <si>
    <t>Grammage (kg/m2)</t>
  </si>
  <si>
    <t>Length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</si>
</sst>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i/>
      <sz val="10"/>
      <color theme="1"/>
      <name val="Arial"/>
      <family val="2"/>
    </font>
    <font>
      <sz val="10"/>
      <color theme="1"/>
      <name val="Arial"/>
      <family val="2"/>
    </font>
    <font>
      <sz val="10"/>
      <color rgb="FF333333"/>
      <name val="Arial"/>
      <family val="2"/>
    </font>
    <font>
      <b/>
      <sz val="12"/>
      <color theme="1"/>
      <name val="Arial"/>
      <family val="2"/>
    </font>
    <font>
      <sz val="10"/>
      <color rgb="FFFF0000"/>
      <name val="Arial"/>
      <family val="2"/>
    </font>
    <font>
      <b/>
      <sz val="10"/>
      <color theme="1"/>
      <name val="Arial"/>
      <family val="2"/>
    </font>
    <font>
      <b/>
      <sz val="10"/>
      <name val="Arial"/>
      <family val="2"/>
    </font>
    <font>
      <u/>
      <sz val="11"/>
      <color theme="10"/>
      <name val="Calibri"/>
      <family val="2"/>
      <scheme val="minor"/>
    </font>
    <font>
      <u/>
      <sz val="11"/>
      <color theme="11"/>
      <name val="Calibri"/>
      <family val="2"/>
      <scheme val="minor"/>
    </font>
    <font>
      <sz val="10"/>
      <color rgb="FF000000"/>
      <name val="Arial"/>
      <family val="2"/>
    </font>
    <font>
      <b/>
      <sz val="12"/>
      <color theme="0"/>
      <name val="Arial"/>
      <family val="2"/>
    </font>
    <font>
      <sz val="10"/>
      <name val="Arial"/>
      <family val="2"/>
    </font>
    <font>
      <i/>
      <sz val="10"/>
      <color rgb="FF000000"/>
      <name val="Arial"/>
      <family val="2"/>
    </font>
    <font>
      <sz val="8"/>
      <name val="Calibri"/>
      <family val="2"/>
      <scheme val="minor"/>
    </font>
    <font>
      <sz val="12"/>
      <color theme="1"/>
      <name val="Arial"/>
      <family val="2"/>
    </font>
    <font>
      <sz val="12"/>
      <color rgb="FFFF0000"/>
      <name val="Arial"/>
      <family val="2"/>
    </font>
    <font>
      <b/>
      <sz val="12"/>
      <name val="Arial"/>
      <family val="2"/>
    </font>
    <font>
      <b/>
      <sz val="12"/>
      <color rgb="FFFF0000"/>
      <name val="Arial"/>
      <family val="2"/>
    </font>
    <font>
      <sz val="12"/>
      <name val="Arial"/>
      <family val="2"/>
    </font>
    <font>
      <u/>
      <sz val="12"/>
      <name val="Arial"/>
      <family val="2"/>
    </font>
    <font>
      <sz val="12"/>
      <color theme="0"/>
      <name val="Arial"/>
      <family val="2"/>
    </font>
    <font>
      <u/>
      <sz val="11"/>
      <color theme="10"/>
      <name val="Arial"/>
      <family val="2"/>
    </font>
    <font>
      <u/>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00"/>
        <bgColor rgb="FF000000"/>
      </patternFill>
    </fill>
    <fill>
      <patternFill patternType="solid">
        <fgColor rgb="FF00B0F0"/>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0">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cellStyleXfs>
  <cellXfs count="72">
    <xf numFmtId="0" fontId="0" fillId="0" borderId="0" xfId="0"/>
    <xf numFmtId="0" fontId="5" fillId="0" borderId="0" xfId="0" applyFont="1" applyAlignment="1">
      <alignment vertical="top" wrapText="1"/>
    </xf>
    <xf numFmtId="0" fontId="5"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2" borderId="1" xfId="0" applyFont="1" applyFill="1" applyBorder="1" applyAlignment="1" applyProtection="1">
      <alignment vertical="top" wrapText="1"/>
      <protection locked="0"/>
    </xf>
    <xf numFmtId="0" fontId="1" fillId="0" borderId="0" xfId="0" applyFont="1" applyAlignment="1">
      <alignment vertical="top"/>
    </xf>
    <xf numFmtId="0" fontId="10" fillId="4" borderId="1" xfId="0" applyFont="1" applyFill="1" applyBorder="1" applyAlignment="1" applyProtection="1">
      <alignment vertical="top" wrapText="1"/>
      <protection locked="0"/>
    </xf>
    <xf numFmtId="0" fontId="3" fillId="0" borderId="0" xfId="0" applyFont="1" applyAlignment="1">
      <alignment vertical="top" wrapText="1"/>
    </xf>
    <xf numFmtId="11" fontId="2" fillId="2" borderId="1" xfId="0" applyNumberFormat="1" applyFont="1" applyFill="1" applyBorder="1" applyAlignment="1" applyProtection="1">
      <alignment vertical="top"/>
      <protection locked="0"/>
    </xf>
    <xf numFmtId="11" fontId="2" fillId="0" borderId="0" xfId="0" applyNumberFormat="1" applyFont="1" applyAlignment="1">
      <alignment vertical="top"/>
    </xf>
    <xf numFmtId="0" fontId="3" fillId="0" borderId="0" xfId="0" quotePrefix="1" applyFont="1" applyAlignment="1">
      <alignment vertical="top" wrapText="1"/>
    </xf>
    <xf numFmtId="0" fontId="6" fillId="0" borderId="0" xfId="0" applyFont="1" applyAlignment="1">
      <alignment vertical="top"/>
    </xf>
    <xf numFmtId="0" fontId="13" fillId="0" borderId="0" xfId="0" applyFont="1" applyAlignment="1">
      <alignment vertical="top"/>
    </xf>
    <xf numFmtId="0" fontId="7" fillId="0" borderId="0" xfId="0" applyFont="1" applyAlignment="1">
      <alignment vertical="top"/>
    </xf>
    <xf numFmtId="0" fontId="15" fillId="0" borderId="0" xfId="0" applyFont="1" applyAlignment="1">
      <alignment vertical="top" wrapText="1"/>
    </xf>
    <xf numFmtId="0" fontId="21" fillId="0" borderId="0" xfId="0" applyFont="1" applyAlignment="1">
      <alignment vertical="top" wrapText="1"/>
    </xf>
    <xf numFmtId="0" fontId="4" fillId="2" borderId="1" xfId="0" applyFont="1" applyFill="1" applyBorder="1" applyAlignment="1" applyProtection="1">
      <alignment vertical="top" wrapText="1"/>
      <protection locked="0"/>
    </xf>
    <xf numFmtId="0" fontId="11" fillId="5" borderId="0" xfId="0" applyFont="1" applyFill="1" applyAlignment="1">
      <alignment horizontal="center" vertical="top" wrapText="1"/>
    </xf>
    <xf numFmtId="0" fontId="16" fillId="0" borderId="0" xfId="0" applyFont="1" applyAlignment="1">
      <alignment vertical="top" wrapText="1"/>
    </xf>
    <xf numFmtId="0" fontId="17" fillId="2" borderId="1" xfId="0" applyFont="1" applyFill="1" applyBorder="1" applyAlignment="1">
      <alignment vertical="top" wrapText="1"/>
    </xf>
    <xf numFmtId="0" fontId="15" fillId="2" borderId="1" xfId="0" applyFont="1" applyFill="1" applyBorder="1" applyAlignment="1" applyProtection="1">
      <alignment vertical="top" wrapText="1"/>
      <protection locked="0"/>
    </xf>
    <xf numFmtId="0" fontId="11" fillId="5" borderId="0" xfId="0" applyFont="1" applyFill="1" applyAlignment="1">
      <alignment vertical="top" wrapText="1"/>
    </xf>
    <xf numFmtId="0" fontId="19" fillId="2" borderId="1" xfId="0" applyFont="1" applyFill="1" applyBorder="1" applyAlignment="1" applyProtection="1">
      <alignment vertical="top" wrapText="1"/>
      <protection locked="0"/>
    </xf>
    <xf numFmtId="0" fontId="2" fillId="2" borderId="0" xfId="0" applyFont="1" applyFill="1" applyAlignment="1">
      <alignment vertical="top" wrapText="1"/>
    </xf>
    <xf numFmtId="0" fontId="16" fillId="0" borderId="0" xfId="0" applyFont="1"/>
    <xf numFmtId="0" fontId="15" fillId="2" borderId="1" xfId="0" applyFont="1" applyFill="1" applyBorder="1" applyAlignment="1" applyProtection="1">
      <alignment horizontal="left" vertical="top" wrapText="1"/>
      <protection locked="0"/>
    </xf>
    <xf numFmtId="0" fontId="8" fillId="2" borderId="1" xfId="29" applyFill="1" applyBorder="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center" wrapText="1"/>
    </xf>
    <xf numFmtId="0" fontId="6" fillId="0" borderId="0" xfId="0" applyFont="1" applyAlignment="1">
      <alignment horizontal="left" vertical="top"/>
    </xf>
    <xf numFmtId="0" fontId="2" fillId="0" borderId="0" xfId="0" applyFont="1" applyAlignment="1">
      <alignment horizontal="left" vertical="top"/>
    </xf>
    <xf numFmtId="0" fontId="12" fillId="0" borderId="0" xfId="0" applyFont="1" applyAlignment="1">
      <alignment horizontal="left" vertical="top"/>
    </xf>
    <xf numFmtId="0" fontId="10" fillId="0" borderId="0" xfId="0" applyFont="1" applyAlignment="1">
      <alignment horizontal="left" vertical="top"/>
    </xf>
    <xf numFmtId="0" fontId="12" fillId="0" borderId="0" xfId="0" applyFont="1" applyAlignment="1">
      <alignment horizontal="left" vertical="top" wrapText="1"/>
    </xf>
    <xf numFmtId="0" fontId="7" fillId="0" borderId="0" xfId="0" applyFont="1" applyAlignment="1">
      <alignment horizontal="left" vertical="top"/>
    </xf>
    <xf numFmtId="0" fontId="22" fillId="2" borderId="1" xfId="29" applyFont="1" applyFill="1" applyBorder="1" applyAlignment="1" applyProtection="1">
      <alignment horizontal="left" vertical="top" wrapText="1"/>
      <protection locked="0"/>
    </xf>
    <xf numFmtId="0" fontId="15" fillId="0" borderId="0" xfId="0" applyFont="1" applyAlignment="1">
      <alignment horizontal="left" wrapText="1"/>
    </xf>
    <xf numFmtId="0" fontId="15" fillId="0" borderId="2" xfId="0" applyFont="1" applyBorder="1" applyAlignment="1">
      <alignment horizontal="left" wrapText="1"/>
    </xf>
    <xf numFmtId="0" fontId="15" fillId="0" borderId="0" xfId="0" applyFont="1" applyAlignment="1">
      <alignment wrapText="1"/>
    </xf>
    <xf numFmtId="0" fontId="19" fillId="6" borderId="4" xfId="0" applyFont="1" applyFill="1" applyBorder="1" applyAlignment="1">
      <alignment vertical="top" wrapText="1"/>
    </xf>
    <xf numFmtId="0" fontId="19" fillId="6" borderId="5" xfId="0" applyFont="1" applyFill="1" applyBorder="1" applyAlignment="1">
      <alignment vertical="top" wrapText="1"/>
    </xf>
    <xf numFmtId="14" fontId="19" fillId="6" borderId="3" xfId="0" applyNumberFormat="1" applyFont="1" applyFill="1" applyBorder="1" applyAlignment="1" applyProtection="1">
      <alignment horizontal="left" vertical="top" wrapText="1"/>
      <protection locked="0"/>
    </xf>
    <xf numFmtId="14" fontId="19" fillId="6" borderId="6" xfId="0" applyNumberFormat="1" applyFont="1" applyFill="1" applyBorder="1" applyAlignment="1" applyProtection="1">
      <alignment horizontal="left" vertical="top" wrapText="1"/>
      <protection locked="0"/>
    </xf>
    <xf numFmtId="0" fontId="19" fillId="6" borderId="3" xfId="0" applyFont="1" applyFill="1" applyBorder="1" applyAlignment="1">
      <alignment vertical="top" wrapText="1"/>
    </xf>
    <xf numFmtId="0" fontId="19" fillId="6" borderId="6" xfId="0" applyFont="1" applyFill="1" applyBorder="1" applyAlignment="1">
      <alignment vertical="top" wrapText="1"/>
    </xf>
    <xf numFmtId="0" fontId="18" fillId="0" borderId="0" xfId="0" applyFont="1" applyAlignment="1">
      <alignment horizontal="center" vertical="top" wrapText="1"/>
    </xf>
    <xf numFmtId="0" fontId="17" fillId="0" borderId="9" xfId="0" applyFont="1" applyBorder="1" applyAlignment="1">
      <alignment horizontal="center" vertical="top" wrapText="1"/>
    </xf>
    <xf numFmtId="0" fontId="11" fillId="3" borderId="0" xfId="0" applyFont="1" applyFill="1" applyAlignment="1">
      <alignment horizontal="center" vertical="top" wrapText="1"/>
    </xf>
    <xf numFmtId="0" fontId="21" fillId="0" borderId="0" xfId="0" applyFont="1" applyAlignment="1">
      <alignment vertical="top" wrapText="1"/>
    </xf>
    <xf numFmtId="0" fontId="23" fillId="0" borderId="0" xfId="0" applyFont="1" applyAlignment="1">
      <alignment vertical="top" wrapText="1"/>
    </xf>
    <xf numFmtId="0" fontId="15" fillId="0" borderId="0" xfId="0" applyFont="1" applyAlignment="1">
      <alignment vertical="top" wrapText="1"/>
    </xf>
    <xf numFmtId="0" fontId="22" fillId="6" borderId="7" xfId="29" applyFont="1" applyFill="1" applyBorder="1" applyAlignment="1" applyProtection="1">
      <alignment vertical="top" wrapText="1"/>
      <protection locked="0"/>
    </xf>
    <xf numFmtId="0" fontId="20" fillId="6" borderId="8" xfId="29" applyFont="1" applyFill="1" applyBorder="1" applyAlignment="1" applyProtection="1">
      <alignment vertical="top" wrapText="1"/>
      <protection locked="0"/>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5" fillId="0" borderId="3" xfId="0" applyFont="1" applyBorder="1" applyAlignment="1">
      <alignment vertical="top" wrapText="1"/>
    </xf>
    <xf numFmtId="0" fontId="5" fillId="0" borderId="0" xfId="0" applyFont="1" applyAlignment="1">
      <alignment vertical="top" wrapText="1"/>
    </xf>
    <xf numFmtId="0" fontId="2" fillId="0" borderId="2" xfId="0" applyFont="1" applyBorder="1" applyAlignment="1">
      <alignment vertical="top" wrapText="1"/>
    </xf>
    <xf numFmtId="0" fontId="2" fillId="0" borderId="0" xfId="0" applyFont="1" applyAlignment="1">
      <alignment horizontal="center" wrapText="1"/>
    </xf>
    <xf numFmtId="0" fontId="2" fillId="0" borderId="0" xfId="0" applyFont="1" applyAlignment="1">
      <alignment horizontal="center" vertical="top" wrapText="1"/>
    </xf>
    <xf numFmtId="0" fontId="2" fillId="0" borderId="3" xfId="0" applyFont="1" applyBorder="1" applyAlignment="1">
      <alignment horizontal="left" vertical="top" wrapText="1"/>
    </xf>
    <xf numFmtId="0" fontId="5" fillId="0" borderId="0" xfId="0" applyFont="1" applyAlignment="1">
      <alignment vertical="top"/>
    </xf>
    <xf numFmtId="0" fontId="2" fillId="0" borderId="0" xfId="0" applyFont="1" applyAlignment="1">
      <alignment vertical="top"/>
    </xf>
    <xf numFmtId="0" fontId="6" fillId="0" borderId="0" xfId="0" applyFont="1" applyAlignment="1">
      <alignment vertical="top"/>
    </xf>
    <xf numFmtId="0" fontId="2" fillId="0" borderId="2" xfId="0" applyFont="1" applyBorder="1" applyAlignment="1">
      <alignment vertical="top"/>
    </xf>
    <xf numFmtId="0" fontId="3" fillId="0" borderId="0" xfId="0" applyFont="1" applyAlignment="1">
      <alignment vertical="top" wrapText="1"/>
    </xf>
    <xf numFmtId="0" fontId="5" fillId="0" borderId="0" xfId="0" applyFont="1" applyAlignment="1">
      <alignment horizontal="center" vertical="top" wrapText="1"/>
    </xf>
  </cellXfs>
  <cellStyles count="30">
    <cellStyle name="Gevolgde hyperlink" xfId="20" builtinId="9" hidden="1"/>
    <cellStyle name="Gevolgde hyperlink" xfId="24" builtinId="9" hidden="1"/>
    <cellStyle name="Gevolgde hyperlink" xfId="26" builtinId="9" hidden="1"/>
    <cellStyle name="Gevolgde hyperlink" xfId="28"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5" builtinId="8" hidden="1"/>
    <cellStyle name="Hyperlink" xfId="27" builtinId="8" hidden="1"/>
    <cellStyle name="Hyperlink" xfId="23" builtinId="8" hidden="1"/>
    <cellStyle name="Hyperlink" xfId="5" builtinId="8" hidden="1"/>
    <cellStyle name="Hyperlink" xfId="9" builtinId="8" hidden="1"/>
    <cellStyle name="Hyperlink" xfId="11" builtinId="8" hidden="1"/>
    <cellStyle name="Hyperlink" xfId="7" builtinId="8" hidden="1"/>
    <cellStyle name="Hyperlink" xfId="3" builtinId="8" hidden="1"/>
    <cellStyle name="Hyperlink" xfId="1" builtinId="8" hidden="1"/>
    <cellStyle name="Hyperlink" xfId="29" builtinId="8"/>
    <cellStyle name="Standaard" xfId="0" builtinId="0"/>
  </cellStyles>
  <dxfs count="1">
    <dxf>
      <font>
        <b/>
        <i val="0"/>
        <strike val="0"/>
        <color rgb="FFFF0000"/>
      </font>
      <fill>
        <patternFill>
          <bgColor theme="0"/>
        </patternFill>
      </fill>
      <border>
        <left style="thin">
          <color theme="2"/>
        </left>
        <right style="thin">
          <color theme="2"/>
        </right>
        <top style="thin">
          <color theme="1"/>
        </top>
        <bottom style="thin">
          <color theme="2"/>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E43"/>
  <sheetViews>
    <sheetView tabSelected="1" workbookViewId="0">
      <selection activeCell="A2" sqref="A2"/>
    </sheetView>
  </sheetViews>
  <sheetFormatPr defaultColWidth="8.85546875" defaultRowHeight="15" customHeight="1" x14ac:dyDescent="0.25"/>
  <cols>
    <col min="1" max="1" width="75.7109375" style="15" customWidth="1"/>
    <col min="2" max="2" width="50.7109375" style="15" customWidth="1"/>
    <col min="3" max="3" width="5.7109375" style="16" customWidth="1"/>
    <col min="4" max="4" width="75.7109375" style="15" customWidth="1"/>
    <col min="5" max="5" width="50.7109375" style="15" customWidth="1"/>
    <col min="6" max="16384" width="8.85546875" style="15"/>
  </cols>
  <sheetData>
    <row r="1" spans="1:5" ht="15" customHeight="1" x14ac:dyDescent="0.25">
      <c r="A1" s="46" t="s">
        <v>1600</v>
      </c>
      <c r="B1" s="46"/>
      <c r="C1" s="16" t="e">
        <f>VLOOKUP(A4, List!A8:B13, 2, FALSE)</f>
        <v>#N/A</v>
      </c>
      <c r="D1" s="47" t="str">
        <f>CHOOSE($A$3, "The orange block is only for the MRPI-administration", "Het oranje blok is alleen voor de MRPI-administratie", "Der orangefarbene Block ist nur für die MRPI-Verwaltung","Le bloc orange est réservé à l’administration de MRPI")</f>
        <v>The orange block is only for the MRPI-administration</v>
      </c>
      <c r="E1" s="47"/>
    </row>
    <row r="2" spans="1:5" ht="15" customHeight="1" x14ac:dyDescent="0.25">
      <c r="A2" s="17" t="s">
        <v>1599</v>
      </c>
      <c r="B2" s="18" t="str">
        <f>CHOOSE($A$3, "Version", "Versie", "Version", "Version") &amp; " 9.3 (01-10-2025)"</f>
        <v>Version 9.3 (01-10-2025)</v>
      </c>
      <c r="C2" s="16" t="e">
        <f>VLOOKUP(A33,List!A944:B954,2,FALSE)</f>
        <v>#N/A</v>
      </c>
      <c r="D2" s="40" t="s">
        <v>1537</v>
      </c>
      <c r="E2" s="41"/>
    </row>
    <row r="3" spans="1:5" ht="15" customHeight="1" x14ac:dyDescent="0.25">
      <c r="A3" s="49">
        <f>VLOOKUP(A2, List!A2:'List'!B5, 2, FALSE)</f>
        <v>1</v>
      </c>
      <c r="B3" s="49"/>
      <c r="C3" s="16" t="str">
        <f>VLOOKUP(A39, List!A969:B1223, 2, FALSE)</f>
        <v>RER</v>
      </c>
      <c r="D3" s="42">
        <v>45292</v>
      </c>
      <c r="E3" s="43"/>
    </row>
    <row r="4" spans="1:5" ht="15" customHeight="1" x14ac:dyDescent="0.25">
      <c r="A4" s="17"/>
      <c r="B4" s="19" t="str">
        <f>CHOOSE($A$3, "Choose type general PCR", " Kies type algemene PCR", "Wählen Sie den Typ Allgemeine PCR", "Choisir le type PCR générale")</f>
        <v>Choose type general PCR</v>
      </c>
      <c r="C4" s="16" t="str">
        <f>TRIM(D16 &amp; " " &amp; D17)</f>
        <v>1 Piece</v>
      </c>
      <c r="D4" s="44" t="s">
        <v>1538</v>
      </c>
      <c r="E4" s="45"/>
    </row>
    <row r="5" spans="1:5" ht="15" customHeight="1" x14ac:dyDescent="0.25">
      <c r="A5" s="51"/>
      <c r="B5" s="51"/>
      <c r="D5" s="42">
        <v>45292</v>
      </c>
      <c r="E5" s="43"/>
    </row>
    <row r="6" spans="1:5" ht="15" customHeight="1" x14ac:dyDescent="0.25">
      <c r="A6" s="20" t="str">
        <f>CHOOSE($A$3, "FILL YELLOW CELLS", "VUL GELE CELLEN", "GELBE ZELLEN FÜLLEN", "REMPLIR LES CELLULES JAUNES")</f>
        <v>FILL YELLOW CELLS</v>
      </c>
      <c r="B6" s="19" t="str">
        <f>CHOOSE($A$3, "Red text = Help", "Rode tekst = Toelichting", "Roter Text = Hilfe", "Texte rouge = Aide")</f>
        <v>Red text = Help</v>
      </c>
      <c r="D6" s="44" t="s">
        <v>1539</v>
      </c>
      <c r="E6" s="45"/>
    </row>
    <row r="7" spans="1:5" ht="15" customHeight="1" x14ac:dyDescent="0.25">
      <c r="A7" s="51"/>
      <c r="B7" s="51"/>
      <c r="D7" s="42">
        <v>45292</v>
      </c>
      <c r="E7" s="43"/>
    </row>
    <row r="8" spans="1:5" ht="15" customHeight="1" x14ac:dyDescent="0.25">
      <c r="A8" s="50" t="str">
        <f>CHOOSE($A$3, "PROGRAM OPERATOR", "PROGRAM OPERATOR", "PROGRAMMBETREIBER", "OPÉRATEUR DE PROGRAMME")</f>
        <v>PROGRAM OPERATOR</v>
      </c>
      <c r="B8" s="50"/>
      <c r="D8" s="44"/>
      <c r="E8" s="45"/>
    </row>
    <row r="9" spans="1:5" ht="15" customHeight="1" x14ac:dyDescent="0.25">
      <c r="A9" s="51" t="s">
        <v>3</v>
      </c>
      <c r="B9" s="51"/>
      <c r="D9" s="44" t="s">
        <v>1540</v>
      </c>
      <c r="E9" s="45"/>
    </row>
    <row r="10" spans="1:5" ht="15" customHeight="1" x14ac:dyDescent="0.25">
      <c r="A10" s="51" t="s">
        <v>4</v>
      </c>
      <c r="B10" s="51"/>
      <c r="D10" s="52" t="s">
        <v>1520</v>
      </c>
      <c r="E10" s="53"/>
    </row>
    <row r="11" spans="1:5" ht="15" customHeight="1" x14ac:dyDescent="0.25">
      <c r="A11" s="51" t="s">
        <v>5</v>
      </c>
      <c r="B11" s="51"/>
      <c r="D11" s="38" t="str">
        <f>CHOOSE($A$3, "PRODUCT", "PRODUCT", "PRODUKT", "PRODUIT")</f>
        <v>PRODUCT</v>
      </c>
      <c r="E11" s="38"/>
    </row>
    <row r="12" spans="1:5" ht="15" customHeight="1" x14ac:dyDescent="0.25">
      <c r="A12" s="39" t="str">
        <f>CHOOSE($A$3, "COMPANY INFORMATION", "BEDRIJFSINFORMATIE", "FIRMENINFORMATIONEN", "INFORMATION SUR LA SOCIÉTÉ")</f>
        <v>COMPANY INFORMATION</v>
      </c>
      <c r="B12" s="39"/>
      <c r="D12" s="37"/>
      <c r="E12" s="37"/>
    </row>
    <row r="13" spans="1:5" ht="15" customHeight="1" x14ac:dyDescent="0.25">
      <c r="A13" s="39"/>
      <c r="B13" s="39"/>
      <c r="D13" s="26"/>
      <c r="E13" s="19" t="str">
        <f>CHOOSE($A$3,"Product name", "Productnaam", "Produktname", "Nom du produit")</f>
        <v>Product name</v>
      </c>
    </row>
    <row r="14" spans="1:5" ht="15" customHeight="1" x14ac:dyDescent="0.25">
      <c r="A14" s="26"/>
      <c r="B14" s="19" t="str">
        <f>CHOOSE($A$3, "Company name", "Bedrijfsnaam", "Name der Firma", "Nom de l'entreprise")</f>
        <v>Company name</v>
      </c>
      <c r="D14" s="37" t="str">
        <f>CHOOSE($A$3, "UNIT / FUNCTIONAL UNIT", "EENHEID / FUNCTIONELE EENHEID", "EINHEIT / FUNKTIONELLE EINHEIT", "UNITÉ / UNITÉ FONCTIONNELLE")</f>
        <v>UNIT / FUNCTIONAL UNIT</v>
      </c>
      <c r="E14" s="37"/>
    </row>
    <row r="15" spans="1:5" ht="15" customHeight="1" x14ac:dyDescent="0.25">
      <c r="A15" s="26"/>
      <c r="B15" s="19" t="str">
        <f>CHOOSE($A$3, "Street &amp; number", "Straat &amp; huisnummer", "Straße &amp; Hausnummer", "Rue et numéro")</f>
        <v>Street &amp; number</v>
      </c>
      <c r="D15" s="37"/>
      <c r="E15" s="37"/>
    </row>
    <row r="16" spans="1:5" ht="15" customHeight="1" x14ac:dyDescent="0.25">
      <c r="A16" s="26"/>
      <c r="B16" s="19" t="str">
        <f>CHOOSE($A$3, "Postal code", "Postcode", "Postleitzahl", "Code postal")</f>
        <v>Postal code</v>
      </c>
      <c r="D16" s="26">
        <v>1</v>
      </c>
      <c r="E16" s="19" t="str">
        <f>CHOOSE($A$3, "Number of units", "Aantal eenheden", "Anzahl der Einheiten", "Nombre d’unité")</f>
        <v>Number of units</v>
      </c>
    </row>
    <row r="17" spans="1:5" ht="15" customHeight="1" x14ac:dyDescent="0.25">
      <c r="A17" s="26"/>
      <c r="B17" s="19" t="str">
        <f>CHOOSE($A$3, "Town", "Plaats", "Stadt", "Ville")</f>
        <v>Town</v>
      </c>
      <c r="D17" s="21" t="s">
        <v>1558</v>
      </c>
      <c r="E17" s="22" t="str">
        <f>CHOOSE($A$3, "Select from list", "Selecteer uit de lijst", "Aus Liste auswählen", "Sélectionnez dans la liste")</f>
        <v>Select from list</v>
      </c>
    </row>
    <row r="18" spans="1:5" ht="15" customHeight="1" x14ac:dyDescent="0.25">
      <c r="A18" s="26" t="s">
        <v>124</v>
      </c>
      <c r="B18" s="19" t="str">
        <f>CHOOSE($A$3, "Country", "Land", "Land", "Pays")</f>
        <v>Country</v>
      </c>
      <c r="D18" s="26"/>
      <c r="E18" s="19" t="str">
        <f>VLOOKUP(D17,List!A935:C941,2,FALSE)</f>
        <v>Weight per piece (kg)</v>
      </c>
    </row>
    <row r="19" spans="1:5" ht="15" customHeight="1" x14ac:dyDescent="0.25">
      <c r="A19" s="26"/>
      <c r="B19" s="19" t="str">
        <f>CHOOSE($A$3, "Telephone", "Telefoon", "Telefon", "Téléphone")</f>
        <v>Telephone</v>
      </c>
      <c r="D19" s="26"/>
      <c r="E19" s="19" t="str">
        <f>VLOOKUP(D17,List!A935:C941,3,FALSE)</f>
        <v xml:space="preserve"> </v>
      </c>
    </row>
    <row r="20" spans="1:5" ht="15" customHeight="1" x14ac:dyDescent="0.25">
      <c r="A20" s="26"/>
      <c r="B20" s="19" t="str">
        <f>CHOOSE($A$3, "E-mail", "E-mail", "E-Mail", "E-mail")</f>
        <v>E-mail</v>
      </c>
      <c r="D20" s="37" t="str">
        <f>CHOOSE($A$3, "MASS", "MASSA", "MASSE", "MASSE")</f>
        <v>MASS</v>
      </c>
      <c r="E20" s="37"/>
    </row>
    <row r="21" spans="1:5" ht="15" customHeight="1" x14ac:dyDescent="0.25">
      <c r="A21" s="36" t="s">
        <v>1520</v>
      </c>
      <c r="B21" s="19" t="str">
        <f>CHOOSE($A$3, "Website", "Website", "Webseite", "Site web")</f>
        <v>Website</v>
      </c>
      <c r="D21" s="37"/>
      <c r="E21" s="37"/>
    </row>
    <row r="22" spans="1:5" ht="15" customHeight="1" x14ac:dyDescent="0.25">
      <c r="A22" s="39" t="str">
        <f>CHOOSE($A$3, "SCOPE OF DECLARATION", "TOEPASSINGSGEBIED CERTIFICAAT", "UMFANG DER ERKLÄRUNG", "CHAMP D’APPLICATION DE LA DÉCLARATION")</f>
        <v>SCOPE OF DECLARATION</v>
      </c>
      <c r="B22" s="39"/>
      <c r="D22" s="26"/>
      <c r="E22" s="19" t="s">
        <v>89</v>
      </c>
    </row>
    <row r="23" spans="1:5" ht="15" customHeight="1" x14ac:dyDescent="0.25">
      <c r="A23" s="39"/>
      <c r="B23" s="39"/>
      <c r="D23" s="37" t="str">
        <f>CHOOSE($A$3, " CONVERSION FACTOR TO KG (IF APPLICABLE)", "OMREKEN FACTOR NAAR KG (INDIEN VAN TOEPASSING)", "FAKTOR FÜR DIE UMRECHNUNG IN KG (FALLS ZUTREFFEND)", "FACTEUR DE CONVERSION EN KG (LE CAS ÉCHÉANT)")</f>
        <v xml:space="preserve"> CONVERSION FACTOR TO KG (IF APPLICABLE)</v>
      </c>
      <c r="E23" s="37"/>
    </row>
    <row r="24" spans="1:5" ht="15" customHeight="1" x14ac:dyDescent="0.25">
      <c r="A24" s="26"/>
      <c r="B24" s="19" t="str">
        <f>CHOOSE($A$3, "Name LCA specialist", "Naam LCA specialist", "Name LCA-Spezialist", "Nom du spécialiste LCA")</f>
        <v>Name LCA specialist</v>
      </c>
      <c r="D24" s="37"/>
      <c r="E24" s="37"/>
    </row>
    <row r="25" spans="1:5" ht="15" customHeight="1" x14ac:dyDescent="0.25">
      <c r="A25" s="26"/>
      <c r="B25" s="19" t="str">
        <f>CHOOSE($A$3, "Company LCA specialist", "Bedrijfsnaam LCA specialist", "Firma LCA Spezialist", "Spécialiste LCA d'entreprise")</f>
        <v>Company LCA specialist</v>
      </c>
      <c r="D25" s="26"/>
      <c r="E25" s="19" t="str">
        <f>CHOOSE($A$3, "Conversion factor to 1 kg", "Omreken factor naar 1 kg", "Umrechnungsfaktor auf 1 kg", "Facteur de conversion en 1 kg")</f>
        <v>Conversion factor to 1 kg</v>
      </c>
    </row>
    <row r="26" spans="1:5" x14ac:dyDescent="0.25">
      <c r="A26" s="26"/>
      <c r="B26" s="19" t="str">
        <f>CHOOSE($A$3, "Name recognized verifier", "Naam erkende toetser", "Name anerkannter Prüfer", "Nom du vérificateur agréé")</f>
        <v>Name recognized verifier</v>
      </c>
      <c r="D26" s="37" t="str">
        <f>CHOOSE($A$3, "SHORT DESCRIPTION OF PRODUCT", "KORTE BESCHRIJVING VAN HET PRODUCT", "KURZE PRODUKTBESCHREIBUNG", "BRÈVE DESCRIPTION DU PRODUIT")</f>
        <v>SHORT DESCRIPTION OF PRODUCT</v>
      </c>
      <c r="E26" s="37"/>
    </row>
    <row r="27" spans="1:5" x14ac:dyDescent="0.25">
      <c r="A27" s="26"/>
      <c r="B27" s="19" t="str">
        <f>CHOOSE($A$3, "Company recognized verifier", "Bedrijfsnaam erkende toetser", "Firma anerkannter Prüfer", "Vérificateur agréé de l’entreprise")</f>
        <v>Company recognized verifier</v>
      </c>
      <c r="D27" s="37"/>
      <c r="E27" s="37"/>
    </row>
    <row r="28" spans="1:5" x14ac:dyDescent="0.2">
      <c r="A28" s="37" t="str">
        <f>CHOOSE($A$3, "NL/SfB CLASSIFICATION (DUTCH)", "NL/SfB CLASSIFICATIE", "NL/SfB KLASSIFIZIERUNG (NIEDERLÄNDISCH)", "CLASSIFICATION NL/SfB (NÉERLANDAIS)")</f>
        <v>NL/SfB CLASSIFICATION (DUTCH)</v>
      </c>
      <c r="B28" s="37"/>
      <c r="D28" s="26"/>
      <c r="E28" s="25" t="str">
        <f>CHOOSE($A$3, "Application / Technical function", "Toepassing / Technische functie", "Anwendung / Technische Funktion", "Application / Fonction technique")</f>
        <v>Application / Technical function</v>
      </c>
    </row>
    <row r="29" spans="1:5" ht="15" customHeight="1" x14ac:dyDescent="0.25">
      <c r="A29" s="37"/>
      <c r="B29" s="37"/>
      <c r="D29" s="37" t="str">
        <f>CHOOSE($A$3, "MORE INFORMATION", "MEER INFORMATIE", "MEHR INFORMATIONEN", "PLUS D'INFORMATIONS")</f>
        <v>MORE INFORMATION</v>
      </c>
      <c r="E29" s="37"/>
    </row>
    <row r="30" spans="1:5" ht="15" customHeight="1" x14ac:dyDescent="0.25">
      <c r="A30" s="21"/>
      <c r="B30" s="22" t="str">
        <f>CHOOSE($A$3, "Select from list", "Selecteer uit de lijst", "Aus Liste auswählen", "Sélectionnez dans la liste")</f>
        <v>Select from list</v>
      </c>
      <c r="D30" s="37"/>
      <c r="E30" s="37"/>
    </row>
    <row r="31" spans="1:5" ht="15" customHeight="1" x14ac:dyDescent="0.25">
      <c r="A31" s="37" t="str">
        <f>CHOOSE($A$3, "BACKGROUND DATABASE", "ACHTERGROND DATABASE", "HINTERGRUND DATENBANK", "BASE DE DONNÉES DE RÉFÉRENCE")</f>
        <v>BACKGROUND DATABASE</v>
      </c>
      <c r="B31" s="37"/>
      <c r="D31" s="27" t="s">
        <v>1520</v>
      </c>
      <c r="E31" s="19" t="str">
        <f>CHOOSE($A$3, "Website product", "Website product", "Website Produkt", "Site web du produit")</f>
        <v>Website product</v>
      </c>
    </row>
    <row r="32" spans="1:5" ht="15" customHeight="1" x14ac:dyDescent="0.25">
      <c r="A32" s="37"/>
      <c r="B32" s="37"/>
      <c r="D32" s="37" t="str">
        <f>CHOOSE($A$3, "PRODUCTION LOCATION", "PRODUCTIELOCATIE", "PRODUKTIONSSTANDORT", "LOCALISATION DE LA PRODUCTION")</f>
        <v>PRODUCTION LOCATION</v>
      </c>
      <c r="E32" s="37"/>
    </row>
    <row r="33" spans="1:5" ht="15" customHeight="1" x14ac:dyDescent="0.25">
      <c r="A33" s="23"/>
      <c r="B33" s="22" t="str">
        <f>CHOOSE($A$3, "Select from list", "Selecteer uit de lijst", "Aus Liste auswählen", "Sélectionnez dans la liste")</f>
        <v>Select from list</v>
      </c>
      <c r="D33" s="37"/>
      <c r="E33" s="37"/>
    </row>
    <row r="34" spans="1:5" ht="15" customHeight="1" x14ac:dyDescent="0.25">
      <c r="A34" s="39" t="str">
        <f>CHOOSE($A$3, "TYPE OF EPD", "TYPE EPD", "EPD TYP", "TYPE D'EPD")</f>
        <v>TYPE OF EPD</v>
      </c>
      <c r="B34" s="39"/>
      <c r="D34" s="26"/>
      <c r="E34" s="22" t="str">
        <f>CHOOSE($A$3, "Where produced (city, country)", "Waar geproduceerd (plaats, land)", "Wo hergestellt (Stadt, Land)", "Où produit (ville, pays)")</f>
        <v>Where produced (city, country)</v>
      </c>
    </row>
    <row r="35" spans="1:5" x14ac:dyDescent="0.25">
      <c r="A35" s="39"/>
      <c r="B35" s="39"/>
      <c r="D35" s="37" t="str">
        <f>CHOOSE($A$3, "PUBLICATION ECO PLATFORM", "PUBLICATIE ECO PLATFORM", "PUBLIKATION ECO PLATTFORM", "PUBLICATION PLATEFORME ÉCO")</f>
        <v>PUBLICATION ECO PLATFORM</v>
      </c>
      <c r="E35" s="37"/>
    </row>
    <row r="36" spans="1:5" ht="15" customHeight="1" x14ac:dyDescent="0.25">
      <c r="A36" s="21"/>
      <c r="B36" s="22" t="str">
        <f>CHOOSE($A$3, "Select from list", "Selecteer uit de lijst", "Aus Liste auswählen", "Sélectionnez dans la liste")</f>
        <v>Select from list</v>
      </c>
      <c r="D36" s="37"/>
      <c r="E36" s="37"/>
    </row>
    <row r="37" spans="1:5" ht="15.75" x14ac:dyDescent="0.25">
      <c r="A37" s="39" t="str">
        <f>CHOOSE($A$3, "MARKET (WHERE IS PRODUCT SOLD, ACCORDING TO ISO 3166)", "MARKT (WAAR WORDT PRODUCT VERKOCHT, VOLGENS ISO 3166)", "MARKT (WO WIRD DAS PRODUKT VERKAUFT, GEMÄß ISO 3166)", "MARCHÉ (OÙ LE PRODUIT EST-IL VENDU, SELON LA NORME ISO 3166)")</f>
        <v>MARKET (WHERE IS PRODUCT SOLD, ACCORDING TO ISO 3166)</v>
      </c>
      <c r="B37" s="39"/>
      <c r="D37" s="21"/>
      <c r="E37" s="22" t="str">
        <f>CHOOSE($A$3, "Select from list", "Selecteer uit de lijst", "Aus Liste auswählen", "Sélectionnez dans la liste")</f>
        <v>Select from list</v>
      </c>
    </row>
    <row r="38" spans="1:5" x14ac:dyDescent="0.25">
      <c r="A38" s="39"/>
      <c r="B38" s="39"/>
      <c r="D38" s="37" t="str">
        <f>CHOOSE($A$3, "PUBLICATION NATIONAL ENVIRONMENTAL DATABASE", "PUBLICATIE NATIONALE MILEUDATABASE", "PUBLIKATION NATIONALE UMWELTDATENBANK", "PUBLICATION NATIONALE BASE DE DONNÉES ENVIRONNEMENTALE")</f>
        <v>PUBLICATION NATIONAL ENVIRONMENTAL DATABASE</v>
      </c>
      <c r="E38" s="37"/>
    </row>
    <row r="39" spans="1:5" ht="15" customHeight="1" x14ac:dyDescent="0.25">
      <c r="A39" s="21" t="s">
        <v>7</v>
      </c>
      <c r="B39" s="22" t="str">
        <f>CHOOSE($A$3, "Select from list", "Selecteer uit de lijst", "Aus Liste auswählen", "Sélectionnez dans la liste")</f>
        <v>Select from list</v>
      </c>
      <c r="D39" s="37"/>
      <c r="E39" s="37"/>
    </row>
    <row r="40" spans="1:5" ht="15.75" x14ac:dyDescent="0.25">
      <c r="A40" s="37" t="s">
        <v>8</v>
      </c>
      <c r="B40" s="37"/>
      <c r="D40" s="21"/>
      <c r="E40" s="22" t="str">
        <f>CHOOSE($A$3, "Select from list", "Selecteer uit de lijst", "Aus Liste auswählen", "Sélectionnez dans la liste")</f>
        <v>Select from list</v>
      </c>
    </row>
    <row r="41" spans="1:5" x14ac:dyDescent="0.25">
      <c r="A41" s="37"/>
      <c r="B41" s="37"/>
      <c r="D41" s="37" t="str">
        <f>CHOOSE($A$3, "PUBLICATION LINKEDIN", "PUBLICATIE LINKEDIN", "PUBLIKATION LINKEDIN", "PUBLICATION LINKEDIN")</f>
        <v>PUBLICATION LINKEDIN</v>
      </c>
      <c r="E41" s="37"/>
    </row>
    <row r="42" spans="1:5" ht="15" customHeight="1" x14ac:dyDescent="0.25">
      <c r="A42" s="37"/>
      <c r="B42" s="37"/>
      <c r="D42" s="37"/>
      <c r="E42" s="37"/>
    </row>
    <row r="43" spans="1:5" ht="15.75" x14ac:dyDescent="0.25">
      <c r="A43" s="48" t="s">
        <v>1606</v>
      </c>
      <c r="B43" s="48"/>
      <c r="D43" s="21"/>
      <c r="E43" s="22" t="str">
        <f>CHOOSE($A$3, "Select from list", "Selecteer uit de lijst", "Aus Liste auswählen", "Sélectionnez dans la liste")</f>
        <v>Select from list</v>
      </c>
    </row>
  </sheetData>
  <sheetProtection algorithmName="SHA-512" hashValue="mVwxk9vrLzOLztuC1ZfeebMZ9Ch+57WHOYjyP3Jcb4G8+vZJX5VEjF5iNP9zEPPz3yCmQkV5sEf5w7aAntNOUw==" saltValue="oc5uC04CtBRantMaoNKNOQ==" spinCount="100000" sheet="1" objects="1" scenarios="1" selectLockedCells="1"/>
  <mergeCells count="36">
    <mergeCell ref="A43:B43"/>
    <mergeCell ref="D6:E6"/>
    <mergeCell ref="A3:B3"/>
    <mergeCell ref="A8:B8"/>
    <mergeCell ref="A9:B9"/>
    <mergeCell ref="A10:B10"/>
    <mergeCell ref="A5:B5"/>
    <mergeCell ref="D7:E7"/>
    <mergeCell ref="D9:E9"/>
    <mergeCell ref="D10:E10"/>
    <mergeCell ref="A7:B7"/>
    <mergeCell ref="D8:E8"/>
    <mergeCell ref="A11:B11"/>
    <mergeCell ref="A31:B32"/>
    <mergeCell ref="A34:B35"/>
    <mergeCell ref="A22:B23"/>
    <mergeCell ref="D2:E2"/>
    <mergeCell ref="D3:E3"/>
    <mergeCell ref="D4:E4"/>
    <mergeCell ref="D5:E5"/>
    <mergeCell ref="A1:B1"/>
    <mergeCell ref="D1:E1"/>
    <mergeCell ref="D41:E42"/>
    <mergeCell ref="A40:B42"/>
    <mergeCell ref="D14:E15"/>
    <mergeCell ref="D11:E12"/>
    <mergeCell ref="D32:E33"/>
    <mergeCell ref="D29:E30"/>
    <mergeCell ref="D20:E21"/>
    <mergeCell ref="D23:E24"/>
    <mergeCell ref="D26:E27"/>
    <mergeCell ref="A28:B29"/>
    <mergeCell ref="A12:B13"/>
    <mergeCell ref="A37:B38"/>
    <mergeCell ref="D35:E36"/>
    <mergeCell ref="D38:E39"/>
  </mergeCells>
  <conditionalFormatting sqref="D19">
    <cfRule type="expression" dxfId="0" priority="11" stopIfTrue="1">
      <formula>LEN($E$19)=1</formula>
    </cfRule>
  </conditionalFormatting>
  <dataValidations count="10">
    <dataValidation type="textLength" allowBlank="1" showInputMessage="1" showErrorMessage="1" error="Max length 64 characters!_x000a_Max lengte 64 karakters!" sqref="A14:A15 A20:A21" xr:uid="{3A636C6E-3B60-4621-9ADB-3857672A94F2}">
      <formula1>1</formula1>
      <formula2>64</formula2>
    </dataValidation>
    <dataValidation type="textLength" allowBlank="1" showInputMessage="1" showErrorMessage="1" error="Max length 8 characters!_x000a_Max lengte 8 karakters!" sqref="A16" xr:uid="{F2308C44-49E2-4348-B1E1-9147B8C00A4A}">
      <formula1>1</formula1>
      <formula2>8</formula2>
    </dataValidation>
    <dataValidation type="textLength" allowBlank="1" showInputMessage="1" showErrorMessage="1" error="Max length 32 characters!_x000a_Max lengte 32 karakters!" sqref="A19 A17" xr:uid="{99B852BC-5F96-4939-9B61-6758CFD7F7D4}">
      <formula1>1</formula1>
      <formula2>32</formula2>
    </dataValidation>
    <dataValidation type="textLength" allowBlank="1" showInputMessage="1" showErrorMessage="1" error="Max length 128 characters!_x000a_Max lengte 128 karakters!" sqref="A24:A27 D13" xr:uid="{4EC3CEC1-C7F0-456C-BD52-A3191D33B163}">
      <formula1>1</formula1>
      <formula2>128</formula2>
    </dataValidation>
    <dataValidation type="textLength" allowBlank="1" showInputMessage="1" showErrorMessage="1" sqref="D31" xr:uid="{80FE8064-368C-416D-A5B0-B997D4B1ECA2}">
      <formula1>1</formula1>
      <formula2>512</formula2>
    </dataValidation>
    <dataValidation type="textLength" allowBlank="1" showInputMessage="1" showErrorMessage="1" error="Max length 256 characters!_x000a_Max lengte 256 karakters!" sqref="D10:E10" xr:uid="{5F8103F7-DBE0-4E84-9784-70E191EDF572}">
      <formula1>1</formula1>
      <formula2>256</formula2>
    </dataValidation>
    <dataValidation type="textLength" allowBlank="1" showInputMessage="1" showErrorMessage="1" error="Max length 512 characters!_x000a_Max lengte 512 karakters!" sqref="D28 D34" xr:uid="{DCB784F1-02B9-4D5D-9659-A5EA974FA86C}">
      <formula1>1</formula1>
      <formula2>512</formula2>
    </dataValidation>
    <dataValidation type="date" operator="greaterThan" allowBlank="1" showInputMessage="1" showErrorMessage="1" error="Enter valid date!_x000a_Geef geldige datum!" sqref="D7:E7 D3:E3 D5:E5" xr:uid="{4C184477-801E-4239-A663-5AC1EC991449}">
      <formula1>40179</formula1>
    </dataValidation>
    <dataValidation type="decimal" allowBlank="1" showInputMessage="1" showErrorMessage="1" error="Enter valid number between 1 and 1000!_x000a_Geef geldige aantal tussen 1 en 1000!" sqref="D25" xr:uid="{01B803D8-6676-4DFA-8DDE-7BBBC11ED7B5}">
      <formula1>0</formula1>
      <formula2>1000</formula2>
    </dataValidation>
    <dataValidation type="decimal" operator="greaterThan" allowBlank="1" showInputMessage="1" showErrorMessage="1" error="Enter valid value greater than 0!_x000a_Geef geldige waarde groter dan 0!!" sqref="D16 D18:D19 D22" xr:uid="{98B0C930-3CD8-4105-936F-BAEE62528C9B}">
      <formula1>0</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List!$A$2:$A$5</xm:f>
          </x14:formula1>
          <xm:sqref>A2</xm:sqref>
        </x14:dataValidation>
        <x14:dataValidation type="list" allowBlank="1" showErrorMessage="1" xr:uid="{54969299-A76D-4BD1-9CE6-4700329FB7D8}">
          <x14:formula1>
            <xm:f>List!$A$16:$A$20</xm:f>
          </x14:formula1>
          <xm:sqref>A36</xm:sqref>
        </x14:dataValidation>
        <x14:dataValidation type="list" allowBlank="1" showInputMessage="1" showErrorMessage="1" xr:uid="{B063171C-997A-A642-97BD-34930CC6DF5C}">
          <x14:formula1>
            <xm:f>List!$A$23:$A$932</xm:f>
          </x14:formula1>
          <xm:sqref>A30</xm:sqref>
        </x14:dataValidation>
        <x14:dataValidation type="list" allowBlank="1" showErrorMessage="1" xr:uid="{D10415F5-11A4-A742-8C61-9D897884449B}">
          <x14:formula1>
            <xm:f>List!$A$8:$A$13</xm:f>
          </x14:formula1>
          <xm:sqref>A4</xm:sqref>
        </x14:dataValidation>
        <x14:dataValidation type="list" allowBlank="1" showInputMessage="1" showErrorMessage="1" xr:uid="{A5A33FC3-F7C6-4106-A68E-4BC97675008D}">
          <x14:formula1>
            <xm:f>List!$A$969:$A$1223</xm:f>
          </x14:formula1>
          <xm:sqref>A39</xm:sqref>
        </x14:dataValidation>
        <x14:dataValidation type="list" allowBlank="1" showInputMessage="1" showErrorMessage="1" xr:uid="{16903750-B16F-4300-83D3-60BCC82FE6FF}">
          <x14:formula1>
            <xm:f>List!$A$971:$A$1223</xm:f>
          </x14:formula1>
          <xm:sqref>A18</xm:sqref>
        </x14:dataValidation>
        <x14:dataValidation type="list" allowBlank="1" showInputMessage="1" showErrorMessage="1" xr:uid="{F3F3055A-0852-4639-9289-B9DE2C0C96B9}">
          <x14:formula1>
            <xm:f>List!$A$1226:$A$1227</xm:f>
          </x14:formula1>
          <xm:sqref>D37 D40 D43</xm:sqref>
        </x14:dataValidation>
        <x14:dataValidation type="list" allowBlank="1" showInputMessage="1" showErrorMessage="1" xr:uid="{4B38DD1A-C54F-0D43-904E-AB50488F4E82}">
          <x14:formula1>
            <xm:f>List!$A$944:$A$966</xm:f>
          </x14:formula1>
          <xm:sqref>A33</xm:sqref>
        </x14:dataValidation>
        <x14:dataValidation type="list" allowBlank="1" showInputMessage="1" showErrorMessage="1" xr:uid="{B0738F76-DF0C-4339-A74A-5EFA2F57A7A5}">
          <x14:formula1>
            <xm:f>List!$A$935:$A$941</xm:f>
          </x14:formula1>
          <xm:sqref>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28E1-EAC6-6F4C-A143-959F8426C197}">
  <dimension ref="A1:Z92"/>
  <sheetViews>
    <sheetView workbookViewId="0">
      <selection activeCell="A2" sqref="A2"/>
    </sheetView>
  </sheetViews>
  <sheetFormatPr defaultColWidth="8.85546875" defaultRowHeight="12.75" x14ac:dyDescent="0.25"/>
  <cols>
    <col min="1" max="1" width="75.7109375" style="4" customWidth="1"/>
    <col min="2" max="2" width="20.7109375" style="4" customWidth="1"/>
    <col min="3" max="26" width="10.7109375" style="4" customWidth="1"/>
    <col min="27" max="16384" width="8.85546875" style="4"/>
  </cols>
  <sheetData>
    <row r="1" spans="1:26" x14ac:dyDescent="0.25">
      <c r="A1" s="56" t="str">
        <f>CHOOSE('TAB 1'!$A$3, "DETAILED PRODUCT DESCRIPTION, PART 1", "UITGEBREIDE PRODUCTBESCHRIJVING, DEEL 1", "AUSFÜHRLICHE PRODUKTBESCHREIBUNG, TEIL 1", "DESCRIPTION DÉTAILLÉE DU PRODUIT, PARTIE 1")</f>
        <v>DETAILED PRODUCT DESCRIPTION, PART 1</v>
      </c>
      <c r="B1" s="56"/>
      <c r="C1" s="56"/>
      <c r="D1" s="56"/>
      <c r="E1" s="56"/>
      <c r="F1" s="56"/>
      <c r="G1" s="56"/>
      <c r="H1" s="56"/>
      <c r="I1" s="56"/>
      <c r="J1" s="56"/>
      <c r="K1" s="56"/>
      <c r="L1" s="56"/>
      <c r="M1" s="56"/>
      <c r="N1" s="56"/>
      <c r="O1" s="56"/>
      <c r="P1" s="56"/>
      <c r="Q1" s="56"/>
      <c r="R1" s="56"/>
      <c r="S1" s="56"/>
      <c r="T1" s="56"/>
      <c r="U1" s="56"/>
      <c r="V1" s="56"/>
      <c r="W1" s="56"/>
      <c r="X1" s="56"/>
      <c r="Y1" s="56"/>
      <c r="Z1" s="56"/>
    </row>
    <row r="2" spans="1:26" ht="99.95" customHeight="1" x14ac:dyDescent="0.25">
      <c r="A2" s="5"/>
      <c r="B2" s="54" t="str">
        <f>CHOOSE('TAB 1'!$A$3, "Production processes, condition of delivery, product components, reference service life (=RSL).","Productie proces, technische gegevens, leveringsvoorwaarden, productonderdelen, referentie levensduur (=RSL).", "Produktionsprozesse, Lieferzustand, Produktkomponenten, Referenzlebensdauer (=RSL).", "Processus de production, conditions de livraison, composants du produit, durée de vie de référence (=RSL).")</f>
        <v>Production processes, condition of delivery, product components, reference service life (=RSL).</v>
      </c>
      <c r="C2" s="55"/>
      <c r="D2" s="55"/>
      <c r="E2" s="55"/>
      <c r="F2" s="55"/>
      <c r="G2" s="55"/>
      <c r="H2" s="55"/>
      <c r="I2" s="55"/>
      <c r="J2" s="55"/>
      <c r="K2" s="55"/>
      <c r="L2" s="55"/>
      <c r="M2" s="55"/>
      <c r="N2" s="55"/>
      <c r="O2" s="55"/>
      <c r="P2" s="55"/>
      <c r="Q2" s="55"/>
      <c r="R2" s="55"/>
      <c r="S2" s="55"/>
      <c r="T2" s="55"/>
      <c r="U2" s="55"/>
      <c r="V2" s="55"/>
      <c r="W2" s="55"/>
      <c r="X2" s="55"/>
      <c r="Y2" s="55"/>
      <c r="Z2" s="55"/>
    </row>
    <row r="3" spans="1:26" x14ac:dyDescent="0.25">
      <c r="A3" s="56"/>
      <c r="B3" s="56"/>
      <c r="C3" s="56"/>
      <c r="D3" s="56"/>
      <c r="E3" s="56"/>
      <c r="F3" s="56"/>
      <c r="G3" s="56"/>
      <c r="H3" s="56"/>
      <c r="I3" s="56"/>
      <c r="J3" s="56"/>
      <c r="K3" s="56"/>
      <c r="L3" s="56"/>
      <c r="M3" s="56"/>
      <c r="N3" s="56"/>
      <c r="O3" s="56"/>
      <c r="P3" s="56"/>
      <c r="Q3" s="56"/>
      <c r="R3" s="56"/>
      <c r="S3" s="56"/>
      <c r="T3" s="56"/>
      <c r="U3" s="56"/>
      <c r="V3" s="56"/>
      <c r="W3" s="56"/>
      <c r="X3" s="56"/>
      <c r="Y3" s="56"/>
      <c r="Z3" s="56"/>
    </row>
    <row r="4" spans="1:26" ht="12.75" customHeight="1" x14ac:dyDescent="0.25">
      <c r="A4" s="4" t="str">
        <f>CHOOSE('TAB 1'!$A$3, "TABLE 1: DETAILED PRODUCT DESCRIPTION", "TABEL 1: UITGEBREIDE PRODUCTBESCHRIJVING", "TABELLE 1: DETAILLIERTE PRODUKTBESCHREIBUNG", "TABLEAU 1: DESCRIPTION DÉTAILLÉE DU PRODUIT")</f>
        <v>TABLE 1: DETAILED PRODUCT DESCRIPTION</v>
      </c>
      <c r="B4" s="55" t="str">
        <f>CHOOSE('TAB 1'!$A$3, "If detailed ... has a table, fill table here", "Als uitgebreide ... een tabel heeft, vul tabel hier in", "Wenn detaillierte ... eine Tabelle hat, füllen Sie die Tabelle hier aus", "Si détaillé a un tableau, insérer le tableau ici")</f>
        <v>If detailed ... has a table, fill table here</v>
      </c>
      <c r="C4" s="55"/>
      <c r="D4" s="55"/>
      <c r="E4" s="55"/>
      <c r="F4" s="55"/>
      <c r="G4" s="55"/>
      <c r="H4" s="55"/>
      <c r="I4" s="55"/>
      <c r="J4" s="55"/>
      <c r="K4" s="55"/>
      <c r="L4" s="55"/>
      <c r="M4" s="55"/>
      <c r="N4" s="55"/>
      <c r="O4" s="55"/>
      <c r="P4" s="55"/>
      <c r="Q4" s="55"/>
      <c r="R4" s="55"/>
      <c r="S4" s="55"/>
      <c r="T4" s="55"/>
      <c r="U4" s="55"/>
      <c r="V4" s="55"/>
      <c r="W4" s="55"/>
      <c r="X4" s="55"/>
      <c r="Y4" s="55"/>
      <c r="Z4" s="55"/>
    </row>
    <row r="5" spans="1:26" x14ac:dyDescent="0.25">
      <c r="A5" s="5"/>
      <c r="B5" s="1" t="str">
        <f>CHOOSE('TAB 1'!$A$3, "head, description", "kop, beschrijving", "Kopf, Beschreibung", "En-tête, description")</f>
        <v>head, description</v>
      </c>
      <c r="C5" s="5"/>
      <c r="D5" s="1" t="str">
        <f>CHOOSE('TAB 1'!$A$3, "Head", "Kop", "Kopf", "En-tête")</f>
        <v>Head</v>
      </c>
      <c r="E5" s="5"/>
      <c r="F5" s="1" t="str">
        <f>CHOOSE('TAB 1'!$A$3, "Head", "Kop", "Kopf", "En-tête")</f>
        <v>Head</v>
      </c>
      <c r="G5" s="5"/>
      <c r="H5" s="1" t="str">
        <f>CHOOSE('TAB 1'!$A$3, "Head", "Kop", "Kopf", "En-tête")</f>
        <v>Head</v>
      </c>
      <c r="I5" s="5"/>
      <c r="J5" s="1" t="str">
        <f>CHOOSE('TAB 1'!$A$3, "Head", "Kop", "Kopf", "En-tête")</f>
        <v>Head</v>
      </c>
      <c r="K5" s="5"/>
      <c r="L5" s="1" t="str">
        <f>CHOOSE('TAB 1'!$A$3, "Head", "Kop", "Kopf", "En-tête")</f>
        <v>Head</v>
      </c>
      <c r="M5" s="5"/>
      <c r="N5" s="1" t="str">
        <f>CHOOSE('TAB 1'!$A$3, "Head", "Kop", "Kopf", "En-tête")</f>
        <v>Head</v>
      </c>
      <c r="O5" s="5"/>
      <c r="P5" s="1" t="str">
        <f>CHOOSE('TAB 1'!$A$3, "Head", "Kop", "Kopf", "En-tête")</f>
        <v>Head</v>
      </c>
      <c r="Q5" s="5"/>
      <c r="R5" s="1" t="str">
        <f>CHOOSE('TAB 1'!$A$3, "Head", "Kop", "Kopf", "En-tête")</f>
        <v>Head</v>
      </c>
      <c r="S5" s="5"/>
      <c r="T5" s="1" t="str">
        <f>CHOOSE('TAB 1'!$A$3, "Head", "Kop", "Kopf", "En-tête")</f>
        <v>Head</v>
      </c>
      <c r="U5" s="5"/>
      <c r="V5" s="1" t="str">
        <f>CHOOSE('TAB 1'!$A$3, "Head", "Kop", "Kopf", "En-tête")</f>
        <v>Head</v>
      </c>
      <c r="W5" s="5"/>
      <c r="X5" s="1" t="str">
        <f>CHOOSE('TAB 1'!$A$3, "Head", "Kop", "Kopf", "En-tête")</f>
        <v>Head</v>
      </c>
      <c r="Y5" s="5"/>
      <c r="Z5" s="1" t="str">
        <f>CHOOSE('TAB 1'!$A$3, "Head", "Kop", "Kopf", "En-tête")</f>
        <v>Head</v>
      </c>
    </row>
    <row r="6" spans="1:26" x14ac:dyDescent="0.25">
      <c r="A6" s="5"/>
      <c r="B6" s="1" t="str">
        <f>CHOOSE('TAB 1'!$A$3, "Description", "Beschrijving", "Beschreibung", "Description")</f>
        <v>Description</v>
      </c>
      <c r="C6" s="5"/>
      <c r="D6" s="1" t="str">
        <f>CHOOSE('TAB 1'!$A$3, "Value", "Waarde", "Wert", "Valeur")</f>
        <v>Value</v>
      </c>
      <c r="E6" s="5"/>
      <c r="F6" s="1" t="str">
        <f>CHOOSE('TAB 1'!$A$3, "Value", "Waarde", "Wert", "Valeur")</f>
        <v>Value</v>
      </c>
      <c r="G6" s="5"/>
      <c r="H6" s="1" t="str">
        <f>CHOOSE('TAB 1'!$A$3, "Value", "Waarde", "Wert", "Valeur")</f>
        <v>Value</v>
      </c>
      <c r="I6" s="5"/>
      <c r="J6" s="1" t="str">
        <f>CHOOSE('TAB 1'!$A$3, "Value", "Waarde", "Wert", "Valeur")</f>
        <v>Value</v>
      </c>
      <c r="K6" s="5"/>
      <c r="L6" s="1" t="str">
        <f>CHOOSE('TAB 1'!$A$3, "Value", "Waarde", "Wert", "Valeur")</f>
        <v>Value</v>
      </c>
      <c r="M6" s="5"/>
      <c r="N6" s="1" t="str">
        <f>CHOOSE('TAB 1'!$A$3, "Value", "Waarde", "Wert", "Valeur")</f>
        <v>Value</v>
      </c>
      <c r="O6" s="5"/>
      <c r="P6" s="1" t="str">
        <f>CHOOSE('TAB 1'!$A$3, "Value", "Waarde", "Wert", "Valeur")</f>
        <v>Value</v>
      </c>
      <c r="Q6" s="5"/>
      <c r="R6" s="1" t="str">
        <f>CHOOSE('TAB 1'!$A$3, "Value", "Waarde", "Wert", "Valeur")</f>
        <v>Value</v>
      </c>
      <c r="S6" s="5"/>
      <c r="T6" s="1" t="str">
        <f>CHOOSE('TAB 1'!$A$3, "Value", "Waarde", "Wert", "Valeur")</f>
        <v>Value</v>
      </c>
      <c r="U6" s="5"/>
      <c r="V6" s="1" t="str">
        <f>CHOOSE('TAB 1'!$A$3, "Value", "Waarde", "Wert", "Valeur")</f>
        <v>Value</v>
      </c>
      <c r="W6" s="5"/>
      <c r="X6" s="1" t="str">
        <f>CHOOSE('TAB 1'!$A$3, "Value", "Waarde", "Wert", "Valeur")</f>
        <v>Value</v>
      </c>
      <c r="Y6" s="5"/>
      <c r="Z6" s="1" t="str">
        <f>CHOOSE('TAB 1'!$A$3, "Value", "Waarde", "Wert", "Valeur")</f>
        <v>Value</v>
      </c>
    </row>
    <row r="7" spans="1:26" x14ac:dyDescent="0.25">
      <c r="A7" s="5"/>
      <c r="B7" s="1" t="str">
        <f>CHOOSE('TAB 1'!$A$3, "Description", "Beschrijving", "Beschreibung", "Description")</f>
        <v>Description</v>
      </c>
      <c r="C7" s="5"/>
      <c r="D7" s="1" t="str">
        <f>CHOOSE('TAB 1'!$A$3, "Value", "Waarde", "Wert", "Valeur")</f>
        <v>Value</v>
      </c>
      <c r="E7" s="5"/>
      <c r="F7" s="1" t="str">
        <f>CHOOSE('TAB 1'!$A$3, "Value", "Waarde", "Wert", "Valeur")</f>
        <v>Value</v>
      </c>
      <c r="G7" s="5"/>
      <c r="H7" s="1" t="str">
        <f>CHOOSE('TAB 1'!$A$3, "Value", "Waarde", "Wert", "Valeur")</f>
        <v>Value</v>
      </c>
      <c r="I7" s="5"/>
      <c r="J7" s="1" t="str">
        <f>CHOOSE('TAB 1'!$A$3, "Value", "Waarde", "Wert", "Valeur")</f>
        <v>Value</v>
      </c>
      <c r="K7" s="5"/>
      <c r="L7" s="1" t="str">
        <f>CHOOSE('TAB 1'!$A$3, "Value", "Waarde", "Wert", "Valeur")</f>
        <v>Value</v>
      </c>
      <c r="M7" s="5"/>
      <c r="N7" s="1" t="str">
        <f>CHOOSE('TAB 1'!$A$3, "Value", "Waarde", "Wert", "Valeur")</f>
        <v>Value</v>
      </c>
      <c r="O7" s="5"/>
      <c r="P7" s="1" t="str">
        <f>CHOOSE('TAB 1'!$A$3, "Value", "Waarde", "Wert", "Valeur")</f>
        <v>Value</v>
      </c>
      <c r="Q7" s="5"/>
      <c r="R7" s="1" t="str">
        <f>CHOOSE('TAB 1'!$A$3, "Value", "Waarde", "Wert", "Valeur")</f>
        <v>Value</v>
      </c>
      <c r="S7" s="5"/>
      <c r="T7" s="1" t="str">
        <f>CHOOSE('TAB 1'!$A$3, "Value", "Waarde", "Wert", "Valeur")</f>
        <v>Value</v>
      </c>
      <c r="U7" s="5"/>
      <c r="V7" s="1" t="str">
        <f>CHOOSE('TAB 1'!$A$3, "Value", "Waarde", "Wert", "Valeur")</f>
        <v>Value</v>
      </c>
      <c r="W7" s="5"/>
      <c r="X7" s="1" t="str">
        <f>CHOOSE('TAB 1'!$A$3, "Value", "Waarde", "Wert", "Valeur")</f>
        <v>Value</v>
      </c>
      <c r="Y7" s="5"/>
      <c r="Z7" s="1" t="str">
        <f>CHOOSE('TAB 1'!$A$3, "Value", "Waarde", "Wert", "Valeur")</f>
        <v>Value</v>
      </c>
    </row>
    <row r="8" spans="1:26" x14ac:dyDescent="0.25">
      <c r="A8" s="5"/>
      <c r="B8" s="1" t="str">
        <f>CHOOSE('TAB 1'!$A$3, "Description", "Beschrijving", "Beschreibung", "Description")</f>
        <v>Description</v>
      </c>
      <c r="C8" s="5"/>
      <c r="D8" s="1" t="str">
        <f>CHOOSE('TAB 1'!$A$3, "Value", "Waarde", "Wert", "Valeur")</f>
        <v>Value</v>
      </c>
      <c r="E8" s="5"/>
      <c r="F8" s="1" t="str">
        <f>CHOOSE('TAB 1'!$A$3, "Value", "Waarde", "Wert", "Valeur")</f>
        <v>Value</v>
      </c>
      <c r="G8" s="5"/>
      <c r="H8" s="1" t="str">
        <f>CHOOSE('TAB 1'!$A$3, "Value", "Waarde", "Wert", "Valeur")</f>
        <v>Value</v>
      </c>
      <c r="I8" s="5"/>
      <c r="J8" s="1" t="str">
        <f>CHOOSE('TAB 1'!$A$3, "Value", "Waarde", "Wert", "Valeur")</f>
        <v>Value</v>
      </c>
      <c r="K8" s="5"/>
      <c r="L8" s="1" t="str">
        <f>CHOOSE('TAB 1'!$A$3, "Value", "Waarde", "Wert", "Valeur")</f>
        <v>Value</v>
      </c>
      <c r="M8" s="5"/>
      <c r="N8" s="1" t="str">
        <f>CHOOSE('TAB 1'!$A$3, "Value", "Waarde", "Wert", "Valeur")</f>
        <v>Value</v>
      </c>
      <c r="O8" s="5"/>
      <c r="P8" s="1" t="str">
        <f>CHOOSE('TAB 1'!$A$3, "Value", "Waarde", "Wert", "Valeur")</f>
        <v>Value</v>
      </c>
      <c r="Q8" s="5"/>
      <c r="R8" s="1" t="str">
        <f>CHOOSE('TAB 1'!$A$3, "Value", "Waarde", "Wert", "Valeur")</f>
        <v>Value</v>
      </c>
      <c r="S8" s="5"/>
      <c r="T8" s="1" t="str">
        <f>CHOOSE('TAB 1'!$A$3, "Value", "Waarde", "Wert", "Valeur")</f>
        <v>Value</v>
      </c>
      <c r="U8" s="5"/>
      <c r="V8" s="1" t="str">
        <f>CHOOSE('TAB 1'!$A$3, "Value", "Waarde", "Wert", "Valeur")</f>
        <v>Value</v>
      </c>
      <c r="W8" s="5"/>
      <c r="X8" s="1" t="str">
        <f>CHOOSE('TAB 1'!$A$3, "Value", "Waarde", "Wert", "Valeur")</f>
        <v>Value</v>
      </c>
      <c r="Y8" s="5"/>
      <c r="Z8" s="1" t="str">
        <f>CHOOSE('TAB 1'!$A$3, "Value", "Waarde", "Wert", "Valeur")</f>
        <v>Value</v>
      </c>
    </row>
    <row r="9" spans="1:26" x14ac:dyDescent="0.25">
      <c r="A9" s="5"/>
      <c r="B9" s="1" t="str">
        <f>CHOOSE('TAB 1'!$A$3, "Description", "Beschrijving", "Beschreibung", "Description")</f>
        <v>Description</v>
      </c>
      <c r="C9" s="5"/>
      <c r="D9" s="1" t="str">
        <f>CHOOSE('TAB 1'!$A$3, "Value", "Waarde", "Wert", "Valeur")</f>
        <v>Value</v>
      </c>
      <c r="E9" s="5"/>
      <c r="F9" s="1" t="str">
        <f>CHOOSE('TAB 1'!$A$3, "Value", "Waarde", "Wert", "Valeur")</f>
        <v>Value</v>
      </c>
      <c r="G9" s="5"/>
      <c r="H9" s="1" t="str">
        <f>CHOOSE('TAB 1'!$A$3, "Value", "Waarde", "Wert", "Valeur")</f>
        <v>Value</v>
      </c>
      <c r="I9" s="5"/>
      <c r="J9" s="1" t="str">
        <f>CHOOSE('TAB 1'!$A$3, "Value", "Waarde", "Wert", "Valeur")</f>
        <v>Value</v>
      </c>
      <c r="K9" s="5"/>
      <c r="L9" s="1" t="str">
        <f>CHOOSE('TAB 1'!$A$3, "Value", "Waarde", "Wert", "Valeur")</f>
        <v>Value</v>
      </c>
      <c r="M9" s="5"/>
      <c r="N9" s="1" t="str">
        <f>CHOOSE('TAB 1'!$A$3, "Value", "Waarde", "Wert", "Valeur")</f>
        <v>Value</v>
      </c>
      <c r="O9" s="5"/>
      <c r="P9" s="1" t="str">
        <f>CHOOSE('TAB 1'!$A$3, "Value", "Waarde", "Wert", "Valeur")</f>
        <v>Value</v>
      </c>
      <c r="Q9" s="5"/>
      <c r="R9" s="1" t="str">
        <f>CHOOSE('TAB 1'!$A$3, "Value", "Waarde", "Wert", "Valeur")</f>
        <v>Value</v>
      </c>
      <c r="S9" s="5"/>
      <c r="T9" s="1" t="str">
        <f>CHOOSE('TAB 1'!$A$3, "Value", "Waarde", "Wert", "Valeur")</f>
        <v>Value</v>
      </c>
      <c r="U9" s="5"/>
      <c r="V9" s="1" t="str">
        <f>CHOOSE('TAB 1'!$A$3, "Value", "Waarde", "Wert", "Valeur")</f>
        <v>Value</v>
      </c>
      <c r="W9" s="5"/>
      <c r="X9" s="1" t="str">
        <f>CHOOSE('TAB 1'!$A$3, "Value", "Waarde", "Wert", "Valeur")</f>
        <v>Value</v>
      </c>
      <c r="Y9" s="5"/>
      <c r="Z9" s="1" t="str">
        <f>CHOOSE('TAB 1'!$A$3, "Value", "Waarde", "Wert", "Valeur")</f>
        <v>Value</v>
      </c>
    </row>
    <row r="10" spans="1:26" x14ac:dyDescent="0.25">
      <c r="A10" s="5"/>
      <c r="B10" s="1" t="str">
        <f>CHOOSE('TAB 1'!$A$3, "Description", "Beschrijving", "Beschreibung", "Description")</f>
        <v>Description</v>
      </c>
      <c r="C10" s="5"/>
      <c r="D10" s="1" t="str">
        <f>CHOOSE('TAB 1'!$A$3, "Value", "Waarde", "Wert", "Valeur")</f>
        <v>Value</v>
      </c>
      <c r="E10" s="5"/>
      <c r="F10" s="1" t="str">
        <f>CHOOSE('TAB 1'!$A$3, "Value", "Waarde", "Wert", "Valeur")</f>
        <v>Value</v>
      </c>
      <c r="G10" s="5"/>
      <c r="H10" s="1" t="str">
        <f>CHOOSE('TAB 1'!$A$3, "Value", "Waarde", "Wert", "Valeur")</f>
        <v>Value</v>
      </c>
      <c r="I10" s="5"/>
      <c r="J10" s="1" t="str">
        <f>CHOOSE('TAB 1'!$A$3, "Value", "Waarde", "Wert", "Valeur")</f>
        <v>Value</v>
      </c>
      <c r="K10" s="5"/>
      <c r="L10" s="1" t="str">
        <f>CHOOSE('TAB 1'!$A$3, "Value", "Waarde", "Wert", "Valeur")</f>
        <v>Value</v>
      </c>
      <c r="M10" s="5"/>
      <c r="N10" s="1" t="str">
        <f>CHOOSE('TAB 1'!$A$3, "Value", "Waarde", "Wert", "Valeur")</f>
        <v>Value</v>
      </c>
      <c r="O10" s="5"/>
      <c r="P10" s="1" t="str">
        <f>CHOOSE('TAB 1'!$A$3, "Value", "Waarde", "Wert", "Valeur")</f>
        <v>Value</v>
      </c>
      <c r="Q10" s="5"/>
      <c r="R10" s="1" t="str">
        <f>CHOOSE('TAB 1'!$A$3, "Value", "Waarde", "Wert", "Valeur")</f>
        <v>Value</v>
      </c>
      <c r="S10" s="5"/>
      <c r="T10" s="1" t="str">
        <f>CHOOSE('TAB 1'!$A$3, "Value", "Waarde", "Wert", "Valeur")</f>
        <v>Value</v>
      </c>
      <c r="U10" s="5"/>
      <c r="V10" s="1" t="str">
        <f>CHOOSE('TAB 1'!$A$3, "Value", "Waarde", "Wert", "Valeur")</f>
        <v>Value</v>
      </c>
      <c r="W10" s="5"/>
      <c r="X10" s="1" t="str">
        <f>CHOOSE('TAB 1'!$A$3, "Value", "Waarde", "Wert", "Valeur")</f>
        <v>Value</v>
      </c>
      <c r="Y10" s="5"/>
      <c r="Z10" s="1" t="str">
        <f>CHOOSE('TAB 1'!$A$3, "Value", "Waarde", "Wert", "Valeur")</f>
        <v>Value</v>
      </c>
    </row>
    <row r="11" spans="1:26" x14ac:dyDescent="0.25">
      <c r="A11" s="5"/>
      <c r="B11" s="1" t="str">
        <f>CHOOSE('TAB 1'!$A$3, "Description", "Beschrijving", "Beschreibung", "Description")</f>
        <v>Description</v>
      </c>
      <c r="C11" s="5"/>
      <c r="D11" s="1" t="str">
        <f>CHOOSE('TAB 1'!$A$3, "Value", "Waarde", "Wert", "Valeur")</f>
        <v>Value</v>
      </c>
      <c r="E11" s="5"/>
      <c r="F11" s="1" t="str">
        <f>CHOOSE('TAB 1'!$A$3, "Value", "Waarde", "Wert", "Valeur")</f>
        <v>Value</v>
      </c>
      <c r="G11" s="5"/>
      <c r="H11" s="1" t="str">
        <f>CHOOSE('TAB 1'!$A$3, "Value", "Waarde", "Wert", "Valeur")</f>
        <v>Value</v>
      </c>
      <c r="I11" s="5"/>
      <c r="J11" s="1" t="str">
        <f>CHOOSE('TAB 1'!$A$3, "Value", "Waarde", "Wert", "Valeur")</f>
        <v>Value</v>
      </c>
      <c r="K11" s="5"/>
      <c r="L11" s="1" t="str">
        <f>CHOOSE('TAB 1'!$A$3, "Value", "Waarde", "Wert", "Valeur")</f>
        <v>Value</v>
      </c>
      <c r="M11" s="5"/>
      <c r="N11" s="1" t="str">
        <f>CHOOSE('TAB 1'!$A$3, "Value", "Waarde", "Wert", "Valeur")</f>
        <v>Value</v>
      </c>
      <c r="O11" s="5"/>
      <c r="P11" s="1" t="str">
        <f>CHOOSE('TAB 1'!$A$3, "Value", "Waarde", "Wert", "Valeur")</f>
        <v>Value</v>
      </c>
      <c r="Q11" s="5"/>
      <c r="R11" s="1" t="str">
        <f>CHOOSE('TAB 1'!$A$3, "Value", "Waarde", "Wert", "Valeur")</f>
        <v>Value</v>
      </c>
      <c r="S11" s="5"/>
      <c r="T11" s="1" t="str">
        <f>CHOOSE('TAB 1'!$A$3, "Value", "Waarde", "Wert", "Valeur")</f>
        <v>Value</v>
      </c>
      <c r="U11" s="5"/>
      <c r="V11" s="1" t="str">
        <f>CHOOSE('TAB 1'!$A$3, "Value", "Waarde", "Wert", "Valeur")</f>
        <v>Value</v>
      </c>
      <c r="W11" s="5"/>
      <c r="X11" s="1" t="str">
        <f>CHOOSE('TAB 1'!$A$3, "Value", "Waarde", "Wert", "Valeur")</f>
        <v>Value</v>
      </c>
      <c r="Y11" s="5"/>
      <c r="Z11" s="1" t="str">
        <f>CHOOSE('TAB 1'!$A$3, "Value", "Waarde", "Wert", "Valeur")</f>
        <v>Value</v>
      </c>
    </row>
    <row r="12" spans="1:26" x14ac:dyDescent="0.25">
      <c r="A12" s="5"/>
      <c r="B12" s="1" t="str">
        <f>CHOOSE('TAB 1'!$A$3, "Description", "Beschrijving", "Beschreibung", "Description")</f>
        <v>Description</v>
      </c>
      <c r="C12" s="5"/>
      <c r="D12" s="1" t="str">
        <f>CHOOSE('TAB 1'!$A$3, "Value", "Waarde", "Wert", "Valeur")</f>
        <v>Value</v>
      </c>
      <c r="E12" s="5"/>
      <c r="F12" s="1" t="str">
        <f>CHOOSE('TAB 1'!$A$3, "Value", "Waarde", "Wert", "Valeur")</f>
        <v>Value</v>
      </c>
      <c r="G12" s="5"/>
      <c r="H12" s="1" t="str">
        <f>CHOOSE('TAB 1'!$A$3, "Value", "Waarde", "Wert", "Valeur")</f>
        <v>Value</v>
      </c>
      <c r="I12" s="5"/>
      <c r="J12" s="1" t="str">
        <f>CHOOSE('TAB 1'!$A$3, "Value", "Waarde", "Wert", "Valeur")</f>
        <v>Value</v>
      </c>
      <c r="K12" s="5"/>
      <c r="L12" s="1" t="str">
        <f>CHOOSE('TAB 1'!$A$3, "Value", "Waarde", "Wert", "Valeur")</f>
        <v>Value</v>
      </c>
      <c r="M12" s="5"/>
      <c r="N12" s="1" t="str">
        <f>CHOOSE('TAB 1'!$A$3, "Value", "Waarde", "Wert", "Valeur")</f>
        <v>Value</v>
      </c>
      <c r="O12" s="5"/>
      <c r="P12" s="1" t="str">
        <f>CHOOSE('TAB 1'!$A$3, "Value", "Waarde", "Wert", "Valeur")</f>
        <v>Value</v>
      </c>
      <c r="Q12" s="5"/>
      <c r="R12" s="1" t="str">
        <f>CHOOSE('TAB 1'!$A$3, "Value", "Waarde", "Wert", "Valeur")</f>
        <v>Value</v>
      </c>
      <c r="S12" s="5"/>
      <c r="T12" s="1" t="str">
        <f>CHOOSE('TAB 1'!$A$3, "Value", "Waarde", "Wert", "Valeur")</f>
        <v>Value</v>
      </c>
      <c r="U12" s="5"/>
      <c r="V12" s="1" t="str">
        <f>CHOOSE('TAB 1'!$A$3, "Value", "Waarde", "Wert", "Valeur")</f>
        <v>Value</v>
      </c>
      <c r="W12" s="5"/>
      <c r="X12" s="1" t="str">
        <f>CHOOSE('TAB 1'!$A$3, "Value", "Waarde", "Wert", "Valeur")</f>
        <v>Value</v>
      </c>
      <c r="Y12" s="5"/>
      <c r="Z12" s="1" t="str">
        <f>CHOOSE('TAB 1'!$A$3, "Value", "Waarde", "Wert", "Valeur")</f>
        <v>Value</v>
      </c>
    </row>
    <row r="13" spans="1:26" ht="15" customHeight="1" x14ac:dyDescent="0.25">
      <c r="A13" s="58" t="str">
        <f>CHOOSE('TAB 1'!$A$3, "DETAILED PRODUCT DESCRIPTION, PART 2", "UITGEBREIDE PRODUCTBESCHRIJVING, DEEL 2", "AUSFÜHRLICHE PRODUKTBESCHREIBUNG, TEIL 2", "DESCRIPTION DÉTAILLÉE DU PRODUIT, PARTIE 2")</f>
        <v>DETAILED PRODUCT DESCRIPTION, PART 2</v>
      </c>
      <c r="B13" s="58"/>
      <c r="C13" s="58"/>
      <c r="D13" s="58"/>
      <c r="E13" s="58"/>
      <c r="F13" s="58"/>
      <c r="G13" s="58"/>
      <c r="H13" s="58"/>
      <c r="I13" s="58"/>
      <c r="J13" s="58"/>
      <c r="K13" s="58"/>
      <c r="L13" s="58"/>
      <c r="M13" s="58"/>
      <c r="N13" s="58"/>
      <c r="O13" s="58"/>
      <c r="P13" s="58"/>
      <c r="Q13" s="58"/>
      <c r="R13" s="58"/>
      <c r="S13" s="58"/>
      <c r="T13" s="58"/>
      <c r="U13" s="58"/>
      <c r="V13" s="58"/>
      <c r="W13" s="58"/>
      <c r="X13" s="58"/>
      <c r="Y13" s="58"/>
      <c r="Z13" s="58"/>
    </row>
    <row r="14" spans="1:26"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spans="1:26" ht="99.95" customHeight="1" x14ac:dyDescent="0.25">
      <c r="A15" s="5"/>
      <c r="B15" s="54" t="str">
        <f>CHOOSE('TAB 1'!$A$3, "If detailed ... has a table, enter text here", "Als uitgebreide ... een tabel heeft, ga verder met de tekst hier", "Wenn detaillierte ... eine Tabelle hat, fahren Sie hier mit dem Text fort", "Si détaillé a un tableau, insérer le texte ici")</f>
        <v>If detailed ... has a table, enter text here</v>
      </c>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x14ac:dyDescent="0.2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spans="1:26" ht="12.75" customHeight="1" x14ac:dyDescent="0.25">
      <c r="A17" s="4" t="str">
        <f>CHOOSE('TAB 1'!$A$3, "TABLE 2: DETAILED PRODUCT DESCRIPTION", "TABEL 2: UITGEBREIDE PRODUCTBESCHRIJVING", "TABELLE 2: DETAILLIERTE PRODUKTBESCHREIBUNG", "TABLEAU 2: DESCRIPTION DÉTAILLÉE DU PRODUIT")</f>
        <v>TABLE 2: DETAILED PRODUCT DESCRIPTION</v>
      </c>
      <c r="B17" s="55" t="str">
        <f>CHOOSE('TAB 1'!$A$3, "If detailed ... has a SECOND table, fill table here", "Als uitgebreide ... een TWEEDE tabel heeft, vul tabel hier in", "Wenn detaillierte ... eine ZWEITE Tabelle hat, füllen Sie die Tabelle hier aus", "Si détaillé a un SECOND tableau, insérer le tableau ici")</f>
        <v>If detailed ... has a SECOND table, fill table here</v>
      </c>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x14ac:dyDescent="0.25">
      <c r="A18" s="5"/>
      <c r="B18" s="1" t="str">
        <f>CHOOSE('TAB 1'!$A$3, "head, description", "kop, beschrijving", "Kopf, Beschreibung", "En-tête, description")</f>
        <v>head, description</v>
      </c>
      <c r="C18" s="5"/>
      <c r="D18" s="1" t="str">
        <f>CHOOSE('TAB 1'!$A$3, "Head", "Kop", "Kopf", "En-tête")</f>
        <v>Head</v>
      </c>
      <c r="E18" s="5"/>
      <c r="F18" s="1" t="str">
        <f>CHOOSE('TAB 1'!$A$3, "Head", "Kop", "Kopf", "En-tête")</f>
        <v>Head</v>
      </c>
      <c r="G18" s="5"/>
      <c r="H18" s="1" t="str">
        <f>CHOOSE('TAB 1'!$A$3, "Head", "Kop", "Kopf", "En-tête")</f>
        <v>Head</v>
      </c>
      <c r="I18" s="5"/>
      <c r="J18" s="1" t="str">
        <f>CHOOSE('TAB 1'!$A$3, "Head", "Kop", "Kopf", "En-tête")</f>
        <v>Head</v>
      </c>
      <c r="K18" s="5"/>
      <c r="L18" s="1" t="str">
        <f>CHOOSE('TAB 1'!$A$3, "Head", "Kop", "Kopf", "En-tête")</f>
        <v>Head</v>
      </c>
      <c r="M18" s="5"/>
      <c r="N18" s="1" t="str">
        <f>CHOOSE('TAB 1'!$A$3, "Head", "Kop", "Kopf", "En-tête")</f>
        <v>Head</v>
      </c>
      <c r="O18" s="5"/>
      <c r="P18" s="1" t="str">
        <f>CHOOSE('TAB 1'!$A$3, "Head", "Kop", "Kopf", "En-tête")</f>
        <v>Head</v>
      </c>
      <c r="Q18" s="5"/>
      <c r="R18" s="1" t="str">
        <f>CHOOSE('TAB 1'!$A$3, "Head", "Kop", "Kopf", "En-tête")</f>
        <v>Head</v>
      </c>
      <c r="S18" s="5"/>
      <c r="T18" s="1" t="str">
        <f>CHOOSE('TAB 1'!$A$3, "Head", "Kop", "Kopf", "En-tête")</f>
        <v>Head</v>
      </c>
      <c r="U18" s="5"/>
      <c r="V18" s="1" t="str">
        <f>CHOOSE('TAB 1'!$A$3, "Head", "Kop", "Kopf", "En-tête")</f>
        <v>Head</v>
      </c>
      <c r="W18" s="5"/>
      <c r="X18" s="1" t="str">
        <f>CHOOSE('TAB 1'!$A$3, "Head", "Kop", "Kopf", "En-tête")</f>
        <v>Head</v>
      </c>
      <c r="Y18" s="5"/>
      <c r="Z18" s="1" t="str">
        <f>CHOOSE('TAB 1'!$A$3, "Head", "Kop", "Kopf", "En-tête")</f>
        <v>Head</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x14ac:dyDescent="0.25">
      <c r="A20" s="5"/>
      <c r="B20" s="1" t="str">
        <f>CHOOSE('TAB 1'!$A$3, "Description", "Beschrijving", "Beschreibung", "Description")</f>
        <v>Description</v>
      </c>
      <c r="C20" s="5"/>
      <c r="D20" s="1" t="str">
        <f>CHOOSE('TAB 1'!$A$3, "Value", "Waarde", "Wert", "Valeur")</f>
        <v>Value</v>
      </c>
      <c r="E20" s="5"/>
      <c r="F20" s="1" t="str">
        <f>CHOOSE('TAB 1'!$A$3, "Value", "Waarde", "Wert", "Valeur")</f>
        <v>Value</v>
      </c>
      <c r="G20" s="5"/>
      <c r="H20" s="1" t="str">
        <f>CHOOSE('TAB 1'!$A$3, "Value", "Waarde", "Wert", "Valeur")</f>
        <v>Value</v>
      </c>
      <c r="I20" s="5"/>
      <c r="J20" s="1" t="str">
        <f>CHOOSE('TAB 1'!$A$3, "Value", "Waarde", "Wert", "Valeur")</f>
        <v>Value</v>
      </c>
      <c r="K20" s="5"/>
      <c r="L20" s="1" t="str">
        <f>CHOOSE('TAB 1'!$A$3, "Value", "Waarde", "Wert", "Valeur")</f>
        <v>Value</v>
      </c>
      <c r="M20" s="5"/>
      <c r="N20" s="1" t="str">
        <f>CHOOSE('TAB 1'!$A$3, "Value", "Waarde", "Wert", "Valeur")</f>
        <v>Value</v>
      </c>
      <c r="O20" s="5"/>
      <c r="P20" s="1" t="str">
        <f>CHOOSE('TAB 1'!$A$3, "Value", "Waarde", "Wert", "Valeur")</f>
        <v>Value</v>
      </c>
      <c r="Q20" s="5"/>
      <c r="R20" s="1" t="str">
        <f>CHOOSE('TAB 1'!$A$3, "Value", "Waarde", "Wert", "Valeur")</f>
        <v>Value</v>
      </c>
      <c r="S20" s="5"/>
      <c r="T20" s="1" t="str">
        <f>CHOOSE('TAB 1'!$A$3, "Value", "Waarde", "Wert", "Valeur")</f>
        <v>Value</v>
      </c>
      <c r="U20" s="5"/>
      <c r="V20" s="1" t="str">
        <f>CHOOSE('TAB 1'!$A$3, "Value", "Waarde", "Wert", "Valeur")</f>
        <v>Value</v>
      </c>
      <c r="W20" s="5"/>
      <c r="X20" s="1" t="str">
        <f>CHOOSE('TAB 1'!$A$3, "Value", "Waarde", "Wert", "Valeur")</f>
        <v>Value</v>
      </c>
      <c r="Y20" s="5"/>
      <c r="Z20" s="1" t="str">
        <f>CHOOSE('TAB 1'!$A$3, "Value", "Waarde", "Wert", "Valeur")</f>
        <v>Value</v>
      </c>
    </row>
    <row r="21" spans="1:26" x14ac:dyDescent="0.25">
      <c r="A21" s="5"/>
      <c r="B21" s="1" t="str">
        <f>CHOOSE('TAB 1'!$A$3, "Description", "Beschrijving", "Beschreibung", "Description")</f>
        <v>Description</v>
      </c>
      <c r="C21" s="5"/>
      <c r="D21" s="1" t="str">
        <f>CHOOSE('TAB 1'!$A$3, "Value", "Waarde", "Wert", "Valeur")</f>
        <v>Value</v>
      </c>
      <c r="E21" s="5"/>
      <c r="F21" s="1" t="str">
        <f>CHOOSE('TAB 1'!$A$3, "Value", "Waarde", "Wert", "Valeur")</f>
        <v>Value</v>
      </c>
      <c r="G21" s="5"/>
      <c r="H21" s="1" t="str">
        <f>CHOOSE('TAB 1'!$A$3, "Value", "Waarde", "Wert", "Valeur")</f>
        <v>Value</v>
      </c>
      <c r="I21" s="5"/>
      <c r="J21" s="1" t="str">
        <f>CHOOSE('TAB 1'!$A$3, "Value", "Waarde", "Wert", "Valeur")</f>
        <v>Value</v>
      </c>
      <c r="K21" s="5"/>
      <c r="L21" s="1" t="str">
        <f>CHOOSE('TAB 1'!$A$3, "Value", "Waarde", "Wert", "Valeur")</f>
        <v>Value</v>
      </c>
      <c r="M21" s="5"/>
      <c r="N21" s="1" t="str">
        <f>CHOOSE('TAB 1'!$A$3, "Value", "Waarde", "Wert", "Valeur")</f>
        <v>Value</v>
      </c>
      <c r="O21" s="5"/>
      <c r="P21" s="1" t="str">
        <f>CHOOSE('TAB 1'!$A$3, "Value", "Waarde", "Wert", "Valeur")</f>
        <v>Value</v>
      </c>
      <c r="Q21" s="5"/>
      <c r="R21" s="1" t="str">
        <f>CHOOSE('TAB 1'!$A$3, "Value", "Waarde", "Wert", "Valeur")</f>
        <v>Value</v>
      </c>
      <c r="S21" s="5"/>
      <c r="T21" s="1" t="str">
        <f>CHOOSE('TAB 1'!$A$3, "Value", "Waarde", "Wert", "Valeur")</f>
        <v>Value</v>
      </c>
      <c r="U21" s="5"/>
      <c r="V21" s="1" t="str">
        <f>CHOOSE('TAB 1'!$A$3, "Value", "Waarde", "Wert", "Valeur")</f>
        <v>Value</v>
      </c>
      <c r="W21" s="5"/>
      <c r="X21" s="1" t="str">
        <f>CHOOSE('TAB 1'!$A$3, "Value", "Waarde", "Wert", "Valeur")</f>
        <v>Value</v>
      </c>
      <c r="Y21" s="5"/>
      <c r="Z21" s="1" t="str">
        <f>CHOOSE('TAB 1'!$A$3, "Value", "Waarde", "Wert", "Valeur")</f>
        <v>Value</v>
      </c>
    </row>
    <row r="22" spans="1:26" x14ac:dyDescent="0.25">
      <c r="A22" s="5"/>
      <c r="B22" s="1" t="str">
        <f>CHOOSE('TAB 1'!$A$3, "Description", "Beschrijving", "Beschreibung", "Description")</f>
        <v>Description</v>
      </c>
      <c r="C22" s="5"/>
      <c r="D22" s="1" t="str">
        <f>CHOOSE('TAB 1'!$A$3, "Value", "Waarde", "Wert", "Valeur")</f>
        <v>Value</v>
      </c>
      <c r="E22" s="5"/>
      <c r="F22" s="1" t="str">
        <f>CHOOSE('TAB 1'!$A$3, "Value", "Waarde", "Wert", "Valeur")</f>
        <v>Value</v>
      </c>
      <c r="G22" s="5"/>
      <c r="H22" s="1" t="str">
        <f>CHOOSE('TAB 1'!$A$3, "Value", "Waarde", "Wert", "Valeur")</f>
        <v>Value</v>
      </c>
      <c r="I22" s="5"/>
      <c r="J22" s="1" t="str">
        <f>CHOOSE('TAB 1'!$A$3, "Value", "Waarde", "Wert", "Valeur")</f>
        <v>Value</v>
      </c>
      <c r="K22" s="5"/>
      <c r="L22" s="1" t="str">
        <f>CHOOSE('TAB 1'!$A$3, "Value", "Waarde", "Wert", "Valeur")</f>
        <v>Value</v>
      </c>
      <c r="M22" s="5"/>
      <c r="N22" s="1" t="str">
        <f>CHOOSE('TAB 1'!$A$3, "Value", "Waarde", "Wert", "Valeur")</f>
        <v>Value</v>
      </c>
      <c r="O22" s="5"/>
      <c r="P22" s="1" t="str">
        <f>CHOOSE('TAB 1'!$A$3, "Value", "Waarde", "Wert", "Valeur")</f>
        <v>Value</v>
      </c>
      <c r="Q22" s="5"/>
      <c r="R22" s="1" t="str">
        <f>CHOOSE('TAB 1'!$A$3, "Value", "Waarde", "Wert", "Valeur")</f>
        <v>Value</v>
      </c>
      <c r="S22" s="5"/>
      <c r="T22" s="1" t="str">
        <f>CHOOSE('TAB 1'!$A$3, "Value", "Waarde", "Wert", "Valeur")</f>
        <v>Value</v>
      </c>
      <c r="U22" s="5"/>
      <c r="V22" s="1" t="str">
        <f>CHOOSE('TAB 1'!$A$3, "Value", "Waarde", "Wert", "Valeur")</f>
        <v>Value</v>
      </c>
      <c r="W22" s="5"/>
      <c r="X22" s="1" t="str">
        <f>CHOOSE('TAB 1'!$A$3, "Value", "Waarde", "Wert", "Valeur")</f>
        <v>Value</v>
      </c>
      <c r="Y22" s="5"/>
      <c r="Z22" s="1" t="str">
        <f>CHOOSE('TAB 1'!$A$3, "Value", "Waarde", "Wert", "Valeur")</f>
        <v>Value</v>
      </c>
    </row>
    <row r="23" spans="1:26" x14ac:dyDescent="0.25">
      <c r="A23" s="5"/>
      <c r="B23" s="1" t="str">
        <f>CHOOSE('TAB 1'!$A$3, "Description", "Beschrijving", "Beschreibung", "Description")</f>
        <v>Description</v>
      </c>
      <c r="C23" s="5"/>
      <c r="D23" s="1" t="str">
        <f>CHOOSE('TAB 1'!$A$3, "Value", "Waarde", "Wert", "Valeur")</f>
        <v>Value</v>
      </c>
      <c r="E23" s="5"/>
      <c r="F23" s="1" t="str">
        <f>CHOOSE('TAB 1'!$A$3, "Value", "Waarde", "Wert", "Valeur")</f>
        <v>Value</v>
      </c>
      <c r="G23" s="5"/>
      <c r="H23" s="1" t="str">
        <f>CHOOSE('TAB 1'!$A$3, "Value", "Waarde", "Wert", "Valeur")</f>
        <v>Value</v>
      </c>
      <c r="I23" s="5"/>
      <c r="J23" s="1" t="str">
        <f>CHOOSE('TAB 1'!$A$3, "Value", "Waarde", "Wert", "Valeur")</f>
        <v>Value</v>
      </c>
      <c r="K23" s="5"/>
      <c r="L23" s="1" t="str">
        <f>CHOOSE('TAB 1'!$A$3, "Value", "Waarde", "Wert", "Valeur")</f>
        <v>Value</v>
      </c>
      <c r="M23" s="5"/>
      <c r="N23" s="1" t="str">
        <f>CHOOSE('TAB 1'!$A$3, "Value", "Waarde", "Wert", "Valeur")</f>
        <v>Value</v>
      </c>
      <c r="O23" s="5"/>
      <c r="P23" s="1" t="str">
        <f>CHOOSE('TAB 1'!$A$3, "Value", "Waarde", "Wert", "Valeur")</f>
        <v>Value</v>
      </c>
      <c r="Q23" s="5"/>
      <c r="R23" s="1" t="str">
        <f>CHOOSE('TAB 1'!$A$3, "Value", "Waarde", "Wert", "Valeur")</f>
        <v>Value</v>
      </c>
      <c r="S23" s="5"/>
      <c r="T23" s="1" t="str">
        <f>CHOOSE('TAB 1'!$A$3, "Value", "Waarde", "Wert", "Valeur")</f>
        <v>Value</v>
      </c>
      <c r="U23" s="5"/>
      <c r="V23" s="1" t="str">
        <f>CHOOSE('TAB 1'!$A$3, "Value", "Waarde", "Wert", "Valeur")</f>
        <v>Value</v>
      </c>
      <c r="W23" s="5"/>
      <c r="X23" s="1" t="str">
        <f>CHOOSE('TAB 1'!$A$3, "Value", "Waarde", "Wert", "Valeur")</f>
        <v>Value</v>
      </c>
      <c r="Y23" s="5"/>
      <c r="Z23" s="1" t="str">
        <f>CHOOSE('TAB 1'!$A$3, "Value", "Waarde", "Wert", "Valeur")</f>
        <v>Value</v>
      </c>
    </row>
    <row r="24" spans="1:26" x14ac:dyDescent="0.25">
      <c r="A24" s="5"/>
      <c r="B24" s="1" t="str">
        <f>CHOOSE('TAB 1'!$A$3, "Description", "Beschrijving", "Beschreibung", "Description")</f>
        <v>Description</v>
      </c>
      <c r="C24" s="5"/>
      <c r="D24" s="1" t="str">
        <f>CHOOSE('TAB 1'!$A$3, "Value", "Waarde", "Wert", "Valeur")</f>
        <v>Value</v>
      </c>
      <c r="E24" s="5"/>
      <c r="F24" s="1" t="str">
        <f>CHOOSE('TAB 1'!$A$3, "Value", "Waarde", "Wert", "Valeur")</f>
        <v>Value</v>
      </c>
      <c r="G24" s="5"/>
      <c r="H24" s="1" t="str">
        <f>CHOOSE('TAB 1'!$A$3, "Value", "Waarde", "Wert", "Valeur")</f>
        <v>Value</v>
      </c>
      <c r="I24" s="5"/>
      <c r="J24" s="1" t="str">
        <f>CHOOSE('TAB 1'!$A$3, "Value", "Waarde", "Wert", "Valeur")</f>
        <v>Value</v>
      </c>
      <c r="K24" s="5"/>
      <c r="L24" s="1" t="str">
        <f>CHOOSE('TAB 1'!$A$3, "Value", "Waarde", "Wert", "Valeur")</f>
        <v>Value</v>
      </c>
      <c r="M24" s="5"/>
      <c r="N24" s="1" t="str">
        <f>CHOOSE('TAB 1'!$A$3, "Value", "Waarde", "Wert", "Valeur")</f>
        <v>Value</v>
      </c>
      <c r="O24" s="5"/>
      <c r="P24" s="1" t="str">
        <f>CHOOSE('TAB 1'!$A$3, "Value", "Waarde", "Wert", "Valeur")</f>
        <v>Value</v>
      </c>
      <c r="Q24" s="5"/>
      <c r="R24" s="1" t="str">
        <f>CHOOSE('TAB 1'!$A$3, "Value", "Waarde", "Wert", "Valeur")</f>
        <v>Value</v>
      </c>
      <c r="S24" s="5"/>
      <c r="T24" s="1" t="str">
        <f>CHOOSE('TAB 1'!$A$3, "Value", "Waarde", "Wert", "Valeur")</f>
        <v>Value</v>
      </c>
      <c r="U24" s="5"/>
      <c r="V24" s="1" t="str">
        <f>CHOOSE('TAB 1'!$A$3, "Value", "Waarde", "Wert", "Valeur")</f>
        <v>Value</v>
      </c>
      <c r="W24" s="5"/>
      <c r="X24" s="1" t="str">
        <f>CHOOSE('TAB 1'!$A$3, "Value", "Waarde", "Wert", "Valeur")</f>
        <v>Value</v>
      </c>
      <c r="Y24" s="5"/>
      <c r="Z24" s="1" t="str">
        <f>CHOOSE('TAB 1'!$A$3, "Value", "Waarde", "Wert", "Valeur")</f>
        <v>Value</v>
      </c>
    </row>
    <row r="25" spans="1:26" x14ac:dyDescent="0.25">
      <c r="A25" s="5"/>
      <c r="B25" s="1" t="str">
        <f>CHOOSE('TAB 1'!$A$3, "Description", "Beschrijving", "Beschreibung", "Description")</f>
        <v>Description</v>
      </c>
      <c r="C25" s="5"/>
      <c r="D25" s="1" t="str">
        <f>CHOOSE('TAB 1'!$A$3, "Value", "Waarde", "Wert", "Valeur")</f>
        <v>Value</v>
      </c>
      <c r="E25" s="5"/>
      <c r="F25" s="1" t="str">
        <f>CHOOSE('TAB 1'!$A$3, "Value", "Waarde", "Wert", "Valeur")</f>
        <v>Value</v>
      </c>
      <c r="G25" s="5"/>
      <c r="H25" s="1" t="str">
        <f>CHOOSE('TAB 1'!$A$3, "Value", "Waarde", "Wert", "Valeur")</f>
        <v>Value</v>
      </c>
      <c r="I25" s="5"/>
      <c r="J25" s="1" t="str">
        <f>CHOOSE('TAB 1'!$A$3, "Value", "Waarde", "Wert", "Valeur")</f>
        <v>Value</v>
      </c>
      <c r="K25" s="5"/>
      <c r="L25" s="1" t="str">
        <f>CHOOSE('TAB 1'!$A$3, "Value", "Waarde", "Wert", "Valeur")</f>
        <v>Value</v>
      </c>
      <c r="M25" s="5"/>
      <c r="N25" s="1" t="str">
        <f>CHOOSE('TAB 1'!$A$3, "Value", "Waarde", "Wert", "Valeur")</f>
        <v>Value</v>
      </c>
      <c r="O25" s="5"/>
      <c r="P25" s="1" t="str">
        <f>CHOOSE('TAB 1'!$A$3, "Value", "Waarde", "Wert", "Valeur")</f>
        <v>Value</v>
      </c>
      <c r="Q25" s="5"/>
      <c r="R25" s="1" t="str">
        <f>CHOOSE('TAB 1'!$A$3, "Value", "Waarde", "Wert", "Valeur")</f>
        <v>Value</v>
      </c>
      <c r="S25" s="5"/>
      <c r="T25" s="1" t="str">
        <f>CHOOSE('TAB 1'!$A$3, "Value", "Waarde", "Wert", "Valeur")</f>
        <v>Value</v>
      </c>
      <c r="U25" s="5"/>
      <c r="V25" s="1" t="str">
        <f>CHOOSE('TAB 1'!$A$3, "Value", "Waarde", "Wert", "Valeur")</f>
        <v>Value</v>
      </c>
      <c r="W25" s="5"/>
      <c r="X25" s="1" t="str">
        <f>CHOOSE('TAB 1'!$A$3, "Value", "Waarde", "Wert", "Valeur")</f>
        <v>Value</v>
      </c>
      <c r="Y25" s="5"/>
      <c r="Z25" s="1" t="str">
        <f>CHOOSE('TAB 1'!$A$3, "Value", "Waarde", "Wert", "Valeur")</f>
        <v>Value</v>
      </c>
    </row>
    <row r="26" spans="1:26" ht="15" customHeight="1" x14ac:dyDescent="0.25">
      <c r="A26" s="58" t="str">
        <f>CHOOSE('TAB 1'!$A$3, "DETAILED PRODUCT DESCRIPTION, PART 3", "UITGEBREIDE PRODUCTBESCHRIJVING, DEEL 3", "AUSFÜHRLICHE PRODUKTBESCHREIBUNG, TEIL 3", "DESCRIPTION DÉTAILLÉE DU PRODUIT, PARTIE 3")</f>
        <v>DETAILED PRODUCT DESCRIPTION, PART 3</v>
      </c>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99.95" customHeight="1" x14ac:dyDescent="0.25">
      <c r="A28" s="5"/>
      <c r="B28" s="54" t="str">
        <f>CHOOSE('TAB 1'!$A$3, "If detailed ... has a SECOND table, enter text here", "Als uitgebreide ... een TWEEDE tabel heeft, ga verder met de tekst hier", "Wenn detaillierte ... eine ZWEITE Tabelle hat, fahren Sie hier mit dem Text fort", "Si détaillé a un SECOND tableau, insérer le texte ici")</f>
        <v>If detailed ... has a SECOND table, enter text here</v>
      </c>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12.75" customHeight="1" x14ac:dyDescent="0.25">
      <c r="A30" s="4" t="str">
        <f>CHOOSE('TAB 1'!$A$3, "TABLE 3: DETAILED PRODUCT DESCRIPTION", "TABEL 3: UITGEBREIDE PRODUCTBESCHRIJVING", "TABELLE 3: DETAILLIERTE PRODUKTBESCHREIBUNG", "TABLEAU 3: DESCRIPTION DÉTAILLÉE DU PRODUIT")</f>
        <v>TABLE 3: DETAILED PRODUCT DESCRIPTION</v>
      </c>
      <c r="B30" s="55" t="str">
        <f>CHOOSE('TAB 1'!$A$3, "If detailed ... has a THIRD table, fill table here", "Als uitgebreide ... een DERDE tabel heeft, vul tabel hier in", "Wenn detaillierte ... eine DRITTE Tabelle hat, füllen Sie die Tabelle hier aus", "Si détaillé a un TROISIÈME tableau, insérer le tableau ici")</f>
        <v>If detailed ... has a THIRD table, fill table here</v>
      </c>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x14ac:dyDescent="0.25">
      <c r="A31" s="5"/>
      <c r="B31" s="1" t="str">
        <f>CHOOSE('TAB 1'!$A$3, "head, description", "kop, beschrijving", "Kopf, Beschreibung", "En-tête, description")</f>
        <v>head, description</v>
      </c>
      <c r="C31" s="5"/>
      <c r="D31" s="1" t="str">
        <f>CHOOSE('TAB 1'!$A$3, "Head", "Kop", "Kopf", "En-tête")</f>
        <v>Head</v>
      </c>
      <c r="E31" s="5"/>
      <c r="F31" s="1" t="str">
        <f>CHOOSE('TAB 1'!$A$3, "Head", "Kop", "Kopf", "En-tête")</f>
        <v>Head</v>
      </c>
      <c r="G31" s="5"/>
      <c r="H31" s="1" t="str">
        <f>CHOOSE('TAB 1'!$A$3, "Head", "Kop", "Kopf", "En-tête")</f>
        <v>Head</v>
      </c>
      <c r="I31" s="5"/>
      <c r="J31" s="1" t="str">
        <f>CHOOSE('TAB 1'!$A$3, "Head", "Kop", "Kopf", "En-tête")</f>
        <v>Head</v>
      </c>
      <c r="K31" s="5"/>
      <c r="L31" s="1" t="str">
        <f>CHOOSE('TAB 1'!$A$3, "Head", "Kop", "Kopf", "En-tête")</f>
        <v>Head</v>
      </c>
      <c r="M31" s="5"/>
      <c r="N31" s="1" t="str">
        <f>CHOOSE('TAB 1'!$A$3, "Head", "Kop", "Kopf", "En-tête")</f>
        <v>Head</v>
      </c>
      <c r="O31" s="5"/>
      <c r="P31" s="1" t="str">
        <f>CHOOSE('TAB 1'!$A$3, "Head", "Kop", "Kopf", "En-tête")</f>
        <v>Head</v>
      </c>
      <c r="Q31" s="5"/>
      <c r="R31" s="1" t="str">
        <f>CHOOSE('TAB 1'!$A$3, "Head", "Kop", "Kopf", "En-tête")</f>
        <v>Head</v>
      </c>
      <c r="S31" s="5"/>
      <c r="T31" s="1" t="str">
        <f>CHOOSE('TAB 1'!$A$3, "Head", "Kop", "Kopf", "En-tête")</f>
        <v>Head</v>
      </c>
      <c r="U31" s="5"/>
      <c r="V31" s="1" t="str">
        <f>CHOOSE('TAB 1'!$A$3, "Head", "Kop", "Kopf", "En-tête")</f>
        <v>Head</v>
      </c>
      <c r="W31" s="5"/>
      <c r="X31" s="1" t="str">
        <f>CHOOSE('TAB 1'!$A$3, "Head", "Kop", "Kopf", "En-tête")</f>
        <v>Head</v>
      </c>
      <c r="Y31" s="5"/>
      <c r="Z31" s="1" t="str">
        <f>CHOOSE('TAB 1'!$A$3, "Head", "Kop", "Kopf", "En-tête")</f>
        <v>Head</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x14ac:dyDescent="0.25">
      <c r="A33" s="5"/>
      <c r="B33" s="1" t="str">
        <f>CHOOSE('TAB 1'!$A$3, "Description", "Beschrijving", "Beschreibung", "Description")</f>
        <v>Description</v>
      </c>
      <c r="C33" s="5"/>
      <c r="D33" s="1" t="str">
        <f>CHOOSE('TAB 1'!$A$3, "Value", "Waarde", "Wert", "Valeur")</f>
        <v>Value</v>
      </c>
      <c r="E33" s="5"/>
      <c r="F33" s="1" t="str">
        <f>CHOOSE('TAB 1'!$A$3, "Value", "Waarde", "Wert", "Valeur")</f>
        <v>Value</v>
      </c>
      <c r="G33" s="5"/>
      <c r="H33" s="1" t="str">
        <f>CHOOSE('TAB 1'!$A$3, "Value", "Waarde", "Wert", "Valeur")</f>
        <v>Value</v>
      </c>
      <c r="I33" s="5"/>
      <c r="J33" s="1" t="str">
        <f>CHOOSE('TAB 1'!$A$3, "Value", "Waarde", "Wert", "Valeur")</f>
        <v>Value</v>
      </c>
      <c r="K33" s="5"/>
      <c r="L33" s="1" t="str">
        <f>CHOOSE('TAB 1'!$A$3, "Value", "Waarde", "Wert", "Valeur")</f>
        <v>Value</v>
      </c>
      <c r="M33" s="5"/>
      <c r="N33" s="1" t="str">
        <f>CHOOSE('TAB 1'!$A$3, "Value", "Waarde", "Wert", "Valeur")</f>
        <v>Value</v>
      </c>
      <c r="O33" s="5"/>
      <c r="P33" s="1" t="str">
        <f>CHOOSE('TAB 1'!$A$3, "Value", "Waarde", "Wert", "Valeur")</f>
        <v>Value</v>
      </c>
      <c r="Q33" s="5"/>
      <c r="R33" s="1" t="str">
        <f>CHOOSE('TAB 1'!$A$3, "Value", "Waarde", "Wert", "Valeur")</f>
        <v>Value</v>
      </c>
      <c r="S33" s="5"/>
      <c r="T33" s="1" t="str">
        <f>CHOOSE('TAB 1'!$A$3, "Value", "Waarde", "Wert", "Valeur")</f>
        <v>Value</v>
      </c>
      <c r="U33" s="5"/>
      <c r="V33" s="1" t="str">
        <f>CHOOSE('TAB 1'!$A$3, "Value", "Waarde", "Wert", "Valeur")</f>
        <v>Value</v>
      </c>
      <c r="W33" s="5"/>
      <c r="X33" s="1" t="str">
        <f>CHOOSE('TAB 1'!$A$3, "Value", "Waarde", "Wert", "Valeur")</f>
        <v>Value</v>
      </c>
      <c r="Y33" s="5"/>
      <c r="Z33" s="1" t="str">
        <f>CHOOSE('TAB 1'!$A$3, "Value", "Waarde", "Wert", "Valeur")</f>
        <v>Value</v>
      </c>
    </row>
    <row r="34" spans="1:26" x14ac:dyDescent="0.25">
      <c r="A34" s="5"/>
      <c r="B34" s="1" t="str">
        <f>CHOOSE('TAB 1'!$A$3, "Description", "Beschrijving", "Beschreibung", "Description")</f>
        <v>Description</v>
      </c>
      <c r="C34" s="5"/>
      <c r="D34" s="1" t="str">
        <f>CHOOSE('TAB 1'!$A$3, "Value", "Waarde", "Wert", "Valeur")</f>
        <v>Value</v>
      </c>
      <c r="E34" s="5"/>
      <c r="F34" s="1" t="str">
        <f>CHOOSE('TAB 1'!$A$3, "Value", "Waarde", "Wert", "Valeur")</f>
        <v>Value</v>
      </c>
      <c r="G34" s="5"/>
      <c r="H34" s="1" t="str">
        <f>CHOOSE('TAB 1'!$A$3, "Value", "Waarde", "Wert", "Valeur")</f>
        <v>Value</v>
      </c>
      <c r="I34" s="5"/>
      <c r="J34" s="1" t="str">
        <f>CHOOSE('TAB 1'!$A$3, "Value", "Waarde", "Wert", "Valeur")</f>
        <v>Value</v>
      </c>
      <c r="K34" s="5"/>
      <c r="L34" s="1" t="str">
        <f>CHOOSE('TAB 1'!$A$3, "Value", "Waarde", "Wert", "Valeur")</f>
        <v>Value</v>
      </c>
      <c r="M34" s="5"/>
      <c r="N34" s="1" t="str">
        <f>CHOOSE('TAB 1'!$A$3, "Value", "Waarde", "Wert", "Valeur")</f>
        <v>Value</v>
      </c>
      <c r="O34" s="5"/>
      <c r="P34" s="1" t="str">
        <f>CHOOSE('TAB 1'!$A$3, "Value", "Waarde", "Wert", "Valeur")</f>
        <v>Value</v>
      </c>
      <c r="Q34" s="5"/>
      <c r="R34" s="1" t="str">
        <f>CHOOSE('TAB 1'!$A$3, "Value", "Waarde", "Wert", "Valeur")</f>
        <v>Value</v>
      </c>
      <c r="S34" s="5"/>
      <c r="T34" s="1" t="str">
        <f>CHOOSE('TAB 1'!$A$3, "Value", "Waarde", "Wert", "Valeur")</f>
        <v>Value</v>
      </c>
      <c r="U34" s="5"/>
      <c r="V34" s="1" t="str">
        <f>CHOOSE('TAB 1'!$A$3, "Value", "Waarde", "Wert", "Valeur")</f>
        <v>Value</v>
      </c>
      <c r="W34" s="5"/>
      <c r="X34" s="1" t="str">
        <f>CHOOSE('TAB 1'!$A$3, "Value", "Waarde", "Wert", "Valeur")</f>
        <v>Value</v>
      </c>
      <c r="Y34" s="5"/>
      <c r="Z34" s="1" t="str">
        <f>CHOOSE('TAB 1'!$A$3, "Value", "Waarde", "Wert", "Valeur")</f>
        <v>Value</v>
      </c>
    </row>
    <row r="35" spans="1:26" x14ac:dyDescent="0.25">
      <c r="A35" s="5"/>
      <c r="B35" s="1" t="str">
        <f>CHOOSE('TAB 1'!$A$3, "Description", "Beschrijving", "Beschreibung", "Description")</f>
        <v>Description</v>
      </c>
      <c r="C35" s="5"/>
      <c r="D35" s="1" t="str">
        <f>CHOOSE('TAB 1'!$A$3, "Value", "Waarde", "Wert", "Valeur")</f>
        <v>Value</v>
      </c>
      <c r="E35" s="5"/>
      <c r="F35" s="1" t="str">
        <f>CHOOSE('TAB 1'!$A$3, "Value", "Waarde", "Wert", "Valeur")</f>
        <v>Value</v>
      </c>
      <c r="G35" s="5"/>
      <c r="H35" s="1" t="str">
        <f>CHOOSE('TAB 1'!$A$3, "Value", "Waarde", "Wert", "Valeur")</f>
        <v>Value</v>
      </c>
      <c r="I35" s="5"/>
      <c r="J35" s="1" t="str">
        <f>CHOOSE('TAB 1'!$A$3, "Value", "Waarde", "Wert", "Valeur")</f>
        <v>Value</v>
      </c>
      <c r="K35" s="5"/>
      <c r="L35" s="1" t="str">
        <f>CHOOSE('TAB 1'!$A$3, "Value", "Waarde", "Wert", "Valeur")</f>
        <v>Value</v>
      </c>
      <c r="M35" s="5"/>
      <c r="N35" s="1" t="str">
        <f>CHOOSE('TAB 1'!$A$3, "Value", "Waarde", "Wert", "Valeur")</f>
        <v>Value</v>
      </c>
      <c r="O35" s="5"/>
      <c r="P35" s="1" t="str">
        <f>CHOOSE('TAB 1'!$A$3, "Value", "Waarde", "Wert", "Valeur")</f>
        <v>Value</v>
      </c>
      <c r="Q35" s="5"/>
      <c r="R35" s="1" t="str">
        <f>CHOOSE('TAB 1'!$A$3, "Value", "Waarde", "Wert", "Valeur")</f>
        <v>Value</v>
      </c>
      <c r="S35" s="5"/>
      <c r="T35" s="1" t="str">
        <f>CHOOSE('TAB 1'!$A$3, "Value", "Waarde", "Wert", "Valeur")</f>
        <v>Value</v>
      </c>
      <c r="U35" s="5"/>
      <c r="V35" s="1" t="str">
        <f>CHOOSE('TAB 1'!$A$3, "Value", "Waarde", "Wert", "Valeur")</f>
        <v>Value</v>
      </c>
      <c r="W35" s="5"/>
      <c r="X35" s="1" t="str">
        <f>CHOOSE('TAB 1'!$A$3, "Value", "Waarde", "Wert", "Valeur")</f>
        <v>Value</v>
      </c>
      <c r="Y35" s="5"/>
      <c r="Z35" s="1" t="str">
        <f>CHOOSE('TAB 1'!$A$3, "Value", "Waarde", "Wert", "Valeur")</f>
        <v>Value</v>
      </c>
    </row>
    <row r="36" spans="1:26" x14ac:dyDescent="0.25">
      <c r="A36" s="5"/>
      <c r="B36" s="1" t="str">
        <f>CHOOSE('TAB 1'!$A$3, "Description", "Beschrijving", "Beschreibung", "Description")</f>
        <v>Description</v>
      </c>
      <c r="C36" s="5"/>
      <c r="D36" s="1" t="str">
        <f>CHOOSE('TAB 1'!$A$3, "Value", "Waarde", "Wert", "Valeur")</f>
        <v>Value</v>
      </c>
      <c r="E36" s="5"/>
      <c r="F36" s="1" t="str">
        <f>CHOOSE('TAB 1'!$A$3, "Value", "Waarde", "Wert", "Valeur")</f>
        <v>Value</v>
      </c>
      <c r="G36" s="5"/>
      <c r="H36" s="1" t="str">
        <f>CHOOSE('TAB 1'!$A$3, "Value", "Waarde", "Wert", "Valeur")</f>
        <v>Value</v>
      </c>
      <c r="I36" s="5"/>
      <c r="J36" s="1" t="str">
        <f>CHOOSE('TAB 1'!$A$3, "Value", "Waarde", "Wert", "Valeur")</f>
        <v>Value</v>
      </c>
      <c r="K36" s="5"/>
      <c r="L36" s="1" t="str">
        <f>CHOOSE('TAB 1'!$A$3, "Value", "Waarde", "Wert", "Valeur")</f>
        <v>Value</v>
      </c>
      <c r="M36" s="5"/>
      <c r="N36" s="1" t="str">
        <f>CHOOSE('TAB 1'!$A$3, "Value", "Waarde", "Wert", "Valeur")</f>
        <v>Value</v>
      </c>
      <c r="O36" s="5"/>
      <c r="P36" s="1" t="str">
        <f>CHOOSE('TAB 1'!$A$3, "Value", "Waarde", "Wert", "Valeur")</f>
        <v>Value</v>
      </c>
      <c r="Q36" s="5"/>
      <c r="R36" s="1" t="str">
        <f>CHOOSE('TAB 1'!$A$3, "Value", "Waarde", "Wert", "Valeur")</f>
        <v>Value</v>
      </c>
      <c r="S36" s="5"/>
      <c r="T36" s="1" t="str">
        <f>CHOOSE('TAB 1'!$A$3, "Value", "Waarde", "Wert", "Valeur")</f>
        <v>Value</v>
      </c>
      <c r="U36" s="5"/>
      <c r="V36" s="1" t="str">
        <f>CHOOSE('TAB 1'!$A$3, "Value", "Waarde", "Wert", "Valeur")</f>
        <v>Value</v>
      </c>
      <c r="W36" s="5"/>
      <c r="X36" s="1" t="str">
        <f>CHOOSE('TAB 1'!$A$3, "Value", "Waarde", "Wert", "Valeur")</f>
        <v>Value</v>
      </c>
      <c r="Y36" s="5"/>
      <c r="Z36" s="1" t="str">
        <f>CHOOSE('TAB 1'!$A$3, "Value", "Waarde", "Wert", "Valeur")</f>
        <v>Value</v>
      </c>
    </row>
    <row r="37" spans="1:26" x14ac:dyDescent="0.25">
      <c r="A37" s="5"/>
      <c r="B37" s="1" t="str">
        <f>CHOOSE('TAB 1'!$A$3, "Description", "Beschrijving", "Beschreibung", "Description")</f>
        <v>Description</v>
      </c>
      <c r="C37" s="5"/>
      <c r="D37" s="1" t="str">
        <f>CHOOSE('TAB 1'!$A$3, "Value", "Waarde", "Wert", "Valeur")</f>
        <v>Value</v>
      </c>
      <c r="E37" s="5"/>
      <c r="F37" s="1" t="str">
        <f>CHOOSE('TAB 1'!$A$3, "Value", "Waarde", "Wert", "Valeur")</f>
        <v>Value</v>
      </c>
      <c r="G37" s="5"/>
      <c r="H37" s="1" t="str">
        <f>CHOOSE('TAB 1'!$A$3, "Value", "Waarde", "Wert", "Valeur")</f>
        <v>Value</v>
      </c>
      <c r="I37" s="5"/>
      <c r="J37" s="1" t="str">
        <f>CHOOSE('TAB 1'!$A$3, "Value", "Waarde", "Wert", "Valeur")</f>
        <v>Value</v>
      </c>
      <c r="K37" s="5"/>
      <c r="L37" s="1" t="str">
        <f>CHOOSE('TAB 1'!$A$3, "Value", "Waarde", "Wert", "Valeur")</f>
        <v>Value</v>
      </c>
      <c r="M37" s="5"/>
      <c r="N37" s="1" t="str">
        <f>CHOOSE('TAB 1'!$A$3, "Value", "Waarde", "Wert", "Valeur")</f>
        <v>Value</v>
      </c>
      <c r="O37" s="5"/>
      <c r="P37" s="1" t="str">
        <f>CHOOSE('TAB 1'!$A$3, "Value", "Waarde", "Wert", "Valeur")</f>
        <v>Value</v>
      </c>
      <c r="Q37" s="5"/>
      <c r="R37" s="1" t="str">
        <f>CHOOSE('TAB 1'!$A$3, "Value", "Waarde", "Wert", "Valeur")</f>
        <v>Value</v>
      </c>
      <c r="S37" s="5"/>
      <c r="T37" s="1" t="str">
        <f>CHOOSE('TAB 1'!$A$3, "Value", "Waarde", "Wert", "Valeur")</f>
        <v>Value</v>
      </c>
      <c r="U37" s="5"/>
      <c r="V37" s="1" t="str">
        <f>CHOOSE('TAB 1'!$A$3, "Value", "Waarde", "Wert", "Valeur")</f>
        <v>Value</v>
      </c>
      <c r="W37" s="5"/>
      <c r="X37" s="1" t="str">
        <f>CHOOSE('TAB 1'!$A$3, "Value", "Waarde", "Wert", "Valeur")</f>
        <v>Value</v>
      </c>
      <c r="Y37" s="5"/>
      <c r="Z37" s="1" t="str">
        <f>CHOOSE('TAB 1'!$A$3, "Value", "Waarde", "Wert", "Valeur")</f>
        <v>Value</v>
      </c>
    </row>
    <row r="38" spans="1:26" x14ac:dyDescent="0.25">
      <c r="A38" s="5"/>
      <c r="B38" s="1" t="str">
        <f>CHOOSE('TAB 1'!$A$3, "Description", "Beschrijving", "Beschreibung", "Description")</f>
        <v>Description</v>
      </c>
      <c r="C38" s="5"/>
      <c r="D38" s="1" t="str">
        <f>CHOOSE('TAB 1'!$A$3, "Value", "Waarde", "Wert", "Valeur")</f>
        <v>Value</v>
      </c>
      <c r="E38" s="5"/>
      <c r="F38" s="1" t="str">
        <f>CHOOSE('TAB 1'!$A$3, "Value", "Waarde", "Wert", "Valeur")</f>
        <v>Value</v>
      </c>
      <c r="G38" s="5"/>
      <c r="H38" s="1" t="str">
        <f>CHOOSE('TAB 1'!$A$3, "Value", "Waarde", "Wert", "Valeur")</f>
        <v>Value</v>
      </c>
      <c r="I38" s="5"/>
      <c r="J38" s="1" t="str">
        <f>CHOOSE('TAB 1'!$A$3, "Value", "Waarde", "Wert", "Valeur")</f>
        <v>Value</v>
      </c>
      <c r="K38" s="5"/>
      <c r="L38" s="1" t="str">
        <f>CHOOSE('TAB 1'!$A$3, "Value", "Waarde", "Wert", "Valeur")</f>
        <v>Value</v>
      </c>
      <c r="M38" s="5"/>
      <c r="N38" s="1" t="str">
        <f>CHOOSE('TAB 1'!$A$3, "Value", "Waarde", "Wert", "Valeur")</f>
        <v>Value</v>
      </c>
      <c r="O38" s="5"/>
      <c r="P38" s="1" t="str">
        <f>CHOOSE('TAB 1'!$A$3, "Value", "Waarde", "Wert", "Valeur")</f>
        <v>Value</v>
      </c>
      <c r="Q38" s="5"/>
      <c r="R38" s="1" t="str">
        <f>CHOOSE('TAB 1'!$A$3, "Value", "Waarde", "Wert", "Valeur")</f>
        <v>Value</v>
      </c>
      <c r="S38" s="5"/>
      <c r="T38" s="1" t="str">
        <f>CHOOSE('TAB 1'!$A$3, "Value", "Waarde", "Wert", "Valeur")</f>
        <v>Value</v>
      </c>
      <c r="U38" s="5"/>
      <c r="V38" s="1" t="str">
        <f>CHOOSE('TAB 1'!$A$3, "Value", "Waarde", "Wert", "Valeur")</f>
        <v>Value</v>
      </c>
      <c r="W38" s="5"/>
      <c r="X38" s="1" t="str">
        <f>CHOOSE('TAB 1'!$A$3, "Value", "Waarde", "Wert", "Valeur")</f>
        <v>Value</v>
      </c>
      <c r="Y38" s="5"/>
      <c r="Z38" s="1" t="str">
        <f>CHOOSE('TAB 1'!$A$3, "Value", "Waarde", "Wert", "Valeur")</f>
        <v>Value</v>
      </c>
    </row>
    <row r="39" spans="1:26" ht="15" customHeight="1" x14ac:dyDescent="0.25">
      <c r="A39" s="58" t="str">
        <f>CHOOSE('TAB 1'!$A$3, "DETAILED PRODUCT DESCRIPTION, PART 4", "UITGEBREIDE PRODUCTBESCHRIJVING, DEEL 4", "AUSFÜHRLICHE PRODUKTBESCHREIBUNG, TEIL 4", "DESCRIPTION DÉTAILLÉE DU PRODUIT, PARTIE 4")</f>
        <v>DETAILED PRODUCT DESCRIPTION, PART 4</v>
      </c>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99.95" customHeight="1" x14ac:dyDescent="0.25">
      <c r="A41" s="5"/>
      <c r="B41" s="54" t="str">
        <f>CHOOSE('TAB 1'!$A$3, "If detailed ... has a THIRD table, enter text here", "Als uitgebreide ... een DERDE tabel heeft, ga verder met de tekst hier", "Wenn detaillierte ... eine DRITTE Tabelle hat, fahren Sie hier mit dem Text fort","Si détaillé a un TROISIÈME tableau, insérer le texte ici")</f>
        <v>If detailed ... has a THIRD table, enter text here</v>
      </c>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 customHeight="1" x14ac:dyDescent="0.2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12.75" customHeight="1" x14ac:dyDescent="0.25">
      <c r="A43" s="4" t="str">
        <f>CHOOSE('TAB 1'!$A$3, "TABLE 4: DETAILED PRODUCT DESCRIPTION", "TABEL 4: UITGEBREIDE PRODUCTBESCHRIJVING", "TABELLE 4: DETAILLIERTE PRODUKTBESCHREIBUNG", "TABLEAU 4: DESCRIPTION DÉTAILLÉE DU PRODUIT")</f>
        <v>TABLE 4: DETAILED PRODUCT DESCRIPTION</v>
      </c>
      <c r="B43" s="55" t="str">
        <f>CHOOSE('TAB 1'!$A$3, "If detailed ... has a FOURTH table, fill table here", "Als uitgebreide ... een VIERDE tabel heeft, vul tabel hier in", "Wenn detaillierte ... eine VIERTE Tabelle hat, füllen Sie die Tabelle hier aus", "Si détaillé a un QUATRIÈME tableau, insérer le tableau ici")</f>
        <v>If detailed ... has a FOURTH table, fill table here</v>
      </c>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x14ac:dyDescent="0.25">
      <c r="A44" s="5"/>
      <c r="B44" s="1" t="str">
        <f>CHOOSE('TAB 1'!$A$3, "head, description", "kop, beschrijving", "Kopf, Beschreibung", "En-tête, description")</f>
        <v>head, description</v>
      </c>
      <c r="C44" s="5"/>
      <c r="D44" s="1" t="str">
        <f>CHOOSE('TAB 1'!$A$3, "Head", "Kop", "Kopf", "En-tête")</f>
        <v>Head</v>
      </c>
      <c r="E44" s="5"/>
      <c r="F44" s="1" t="str">
        <f>CHOOSE('TAB 1'!$A$3, "Head", "Kop", "Kopf", "En-tête")</f>
        <v>Head</v>
      </c>
      <c r="G44" s="5"/>
      <c r="H44" s="1" t="str">
        <f>CHOOSE('TAB 1'!$A$3, "Head", "Kop", "Kopf", "En-tête")</f>
        <v>Head</v>
      </c>
      <c r="I44" s="5"/>
      <c r="J44" s="1" t="str">
        <f>CHOOSE('TAB 1'!$A$3, "Head", "Kop", "Kopf", "En-tête")</f>
        <v>Head</v>
      </c>
      <c r="K44" s="5"/>
      <c r="L44" s="1" t="str">
        <f>CHOOSE('TAB 1'!$A$3, "Head", "Kop", "Kopf", "En-tête")</f>
        <v>Head</v>
      </c>
      <c r="M44" s="5"/>
      <c r="N44" s="1" t="str">
        <f>CHOOSE('TAB 1'!$A$3, "Head", "Kop", "Kopf", "En-tête")</f>
        <v>Head</v>
      </c>
      <c r="O44" s="5"/>
      <c r="P44" s="1" t="str">
        <f>CHOOSE('TAB 1'!$A$3, "Head", "Kop", "Kopf", "En-tête")</f>
        <v>Head</v>
      </c>
      <c r="Q44" s="5"/>
      <c r="R44" s="1" t="str">
        <f>CHOOSE('TAB 1'!$A$3, "Head", "Kop", "Kopf", "En-tête")</f>
        <v>Head</v>
      </c>
      <c r="S44" s="5"/>
      <c r="T44" s="1" t="str">
        <f>CHOOSE('TAB 1'!$A$3, "Head", "Kop", "Kopf", "En-tête")</f>
        <v>Head</v>
      </c>
      <c r="U44" s="5"/>
      <c r="V44" s="1" t="str">
        <f>CHOOSE('TAB 1'!$A$3, "Head", "Kop", "Kopf", "En-tête")</f>
        <v>Head</v>
      </c>
      <c r="W44" s="5"/>
      <c r="X44" s="1" t="str">
        <f>CHOOSE('TAB 1'!$A$3, "Head", "Kop", "Kopf", "En-tête")</f>
        <v>Head</v>
      </c>
      <c r="Y44" s="5"/>
      <c r="Z44" s="1" t="str">
        <f>CHOOSE('TAB 1'!$A$3, "Head", "Kop", "Kopf", "En-tête")</f>
        <v>Head</v>
      </c>
    </row>
    <row r="45" spans="1:26" x14ac:dyDescent="0.25">
      <c r="A45" s="5"/>
      <c r="B45" s="1" t="str">
        <f>CHOOSE('TAB 1'!$A$3, "Description", "Beschrijving", "Beschreibung", "Description")</f>
        <v>Description</v>
      </c>
      <c r="C45" s="5"/>
      <c r="D45" s="1" t="str">
        <f>CHOOSE('TAB 1'!$A$3, "Value", "Waarde", "Wert", "Valeur")</f>
        <v>Value</v>
      </c>
      <c r="E45" s="5"/>
      <c r="F45" s="1" t="str">
        <f>CHOOSE('TAB 1'!$A$3, "Value", "Waarde", "Wert", "Valeur")</f>
        <v>Value</v>
      </c>
      <c r="G45" s="5"/>
      <c r="H45" s="1" t="str">
        <f>CHOOSE('TAB 1'!$A$3, "Value", "Waarde", "Wert", "Valeur")</f>
        <v>Value</v>
      </c>
      <c r="I45" s="5"/>
      <c r="J45" s="1" t="str">
        <f>CHOOSE('TAB 1'!$A$3, "Value", "Waarde", "Wert", "Valeur")</f>
        <v>Value</v>
      </c>
      <c r="K45" s="5"/>
      <c r="L45" s="1" t="str">
        <f>CHOOSE('TAB 1'!$A$3, "Value", "Waarde", "Wert", "Valeur")</f>
        <v>Value</v>
      </c>
      <c r="M45" s="5"/>
      <c r="N45" s="1" t="str">
        <f>CHOOSE('TAB 1'!$A$3, "Value", "Waarde", "Wert", "Valeur")</f>
        <v>Value</v>
      </c>
      <c r="O45" s="5"/>
      <c r="P45" s="1" t="str">
        <f>CHOOSE('TAB 1'!$A$3, "Value", "Waarde", "Wert", "Valeur")</f>
        <v>Value</v>
      </c>
      <c r="Q45" s="5"/>
      <c r="R45" s="1" t="str">
        <f>CHOOSE('TAB 1'!$A$3, "Value", "Waarde", "Wert", "Valeur")</f>
        <v>Value</v>
      </c>
      <c r="S45" s="5"/>
      <c r="T45" s="1" t="str">
        <f>CHOOSE('TAB 1'!$A$3, "Value", "Waarde", "Wert", "Valeur")</f>
        <v>Value</v>
      </c>
      <c r="U45" s="5"/>
      <c r="V45" s="1" t="str">
        <f>CHOOSE('TAB 1'!$A$3, "Value", "Waarde", "Wert", "Valeur")</f>
        <v>Value</v>
      </c>
      <c r="W45" s="5"/>
      <c r="X45" s="1" t="str">
        <f>CHOOSE('TAB 1'!$A$3, "Value", "Waarde", "Wert", "Valeur")</f>
        <v>Value</v>
      </c>
      <c r="Y45" s="5"/>
      <c r="Z45" s="1" t="str">
        <f>CHOOSE('TAB 1'!$A$3, "Value", "Waarde", "Wert", "Valeur")</f>
        <v>Value</v>
      </c>
    </row>
    <row r="46" spans="1:26" x14ac:dyDescent="0.25">
      <c r="A46" s="5"/>
      <c r="B46" s="1" t="str">
        <f>CHOOSE('TAB 1'!$A$3, "Description", "Beschrijving", "Beschreibung", "Description")</f>
        <v>Description</v>
      </c>
      <c r="C46" s="5"/>
      <c r="D46" s="1" t="str">
        <f>CHOOSE('TAB 1'!$A$3, "Value", "Waarde", "Wert", "Valeur")</f>
        <v>Value</v>
      </c>
      <c r="E46" s="5"/>
      <c r="F46" s="1" t="str">
        <f>CHOOSE('TAB 1'!$A$3, "Value", "Waarde", "Wert", "Valeur")</f>
        <v>Value</v>
      </c>
      <c r="G46" s="5"/>
      <c r="H46" s="1" t="str">
        <f>CHOOSE('TAB 1'!$A$3, "Value", "Waarde", "Wert", "Valeur")</f>
        <v>Value</v>
      </c>
      <c r="I46" s="5"/>
      <c r="J46" s="1" t="str">
        <f>CHOOSE('TAB 1'!$A$3, "Value", "Waarde", "Wert", "Valeur")</f>
        <v>Value</v>
      </c>
      <c r="K46" s="5"/>
      <c r="L46" s="1" t="str">
        <f>CHOOSE('TAB 1'!$A$3, "Value", "Waarde", "Wert", "Valeur")</f>
        <v>Value</v>
      </c>
      <c r="M46" s="5"/>
      <c r="N46" s="1" t="str">
        <f>CHOOSE('TAB 1'!$A$3, "Value", "Waarde", "Wert", "Valeur")</f>
        <v>Value</v>
      </c>
      <c r="O46" s="5"/>
      <c r="P46" s="1" t="str">
        <f>CHOOSE('TAB 1'!$A$3, "Value", "Waarde", "Wert", "Valeur")</f>
        <v>Value</v>
      </c>
      <c r="Q46" s="5"/>
      <c r="R46" s="1" t="str">
        <f>CHOOSE('TAB 1'!$A$3, "Value", "Waarde", "Wert", "Valeur")</f>
        <v>Value</v>
      </c>
      <c r="S46" s="5"/>
      <c r="T46" s="1" t="str">
        <f>CHOOSE('TAB 1'!$A$3, "Value", "Waarde", "Wert", "Valeur")</f>
        <v>Value</v>
      </c>
      <c r="U46" s="5"/>
      <c r="V46" s="1" t="str">
        <f>CHOOSE('TAB 1'!$A$3, "Value", "Waarde", "Wert", "Valeur")</f>
        <v>Value</v>
      </c>
      <c r="W46" s="5"/>
      <c r="X46" s="1" t="str">
        <f>CHOOSE('TAB 1'!$A$3, "Value", "Waarde", "Wert", "Valeur")</f>
        <v>Value</v>
      </c>
      <c r="Y46" s="5"/>
      <c r="Z46" s="1" t="str">
        <f>CHOOSE('TAB 1'!$A$3, "Value", "Waarde", "Wert", "Valeur")</f>
        <v>Value</v>
      </c>
    </row>
    <row r="47" spans="1:26" x14ac:dyDescent="0.25">
      <c r="A47" s="5"/>
      <c r="B47" s="1" t="str">
        <f>CHOOSE('TAB 1'!$A$3, "Description", "Beschrijving", "Beschreibung", "Description")</f>
        <v>Description</v>
      </c>
      <c r="C47" s="5"/>
      <c r="D47" s="1" t="str">
        <f>CHOOSE('TAB 1'!$A$3, "Value", "Waarde", "Wert", "Valeur")</f>
        <v>Value</v>
      </c>
      <c r="E47" s="5"/>
      <c r="F47" s="1" t="str">
        <f>CHOOSE('TAB 1'!$A$3, "Value", "Waarde", "Wert", "Valeur")</f>
        <v>Value</v>
      </c>
      <c r="G47" s="5"/>
      <c r="H47" s="1" t="str">
        <f>CHOOSE('TAB 1'!$A$3, "Value", "Waarde", "Wert", "Valeur")</f>
        <v>Value</v>
      </c>
      <c r="I47" s="5"/>
      <c r="J47" s="1" t="str">
        <f>CHOOSE('TAB 1'!$A$3, "Value", "Waarde", "Wert", "Valeur")</f>
        <v>Value</v>
      </c>
      <c r="K47" s="5"/>
      <c r="L47" s="1" t="str">
        <f>CHOOSE('TAB 1'!$A$3, "Value", "Waarde", "Wert", "Valeur")</f>
        <v>Value</v>
      </c>
      <c r="M47" s="5"/>
      <c r="N47" s="1" t="str">
        <f>CHOOSE('TAB 1'!$A$3, "Value", "Waarde", "Wert", "Valeur")</f>
        <v>Value</v>
      </c>
      <c r="O47" s="5"/>
      <c r="P47" s="1" t="str">
        <f>CHOOSE('TAB 1'!$A$3, "Value", "Waarde", "Wert", "Valeur")</f>
        <v>Value</v>
      </c>
      <c r="Q47" s="5"/>
      <c r="R47" s="1" t="str">
        <f>CHOOSE('TAB 1'!$A$3, "Value", "Waarde", "Wert", "Valeur")</f>
        <v>Value</v>
      </c>
      <c r="S47" s="5"/>
      <c r="T47" s="1" t="str">
        <f>CHOOSE('TAB 1'!$A$3, "Value", "Waarde", "Wert", "Valeur")</f>
        <v>Value</v>
      </c>
      <c r="U47" s="5"/>
      <c r="V47" s="1" t="str">
        <f>CHOOSE('TAB 1'!$A$3, "Value", "Waarde", "Wert", "Valeur")</f>
        <v>Value</v>
      </c>
      <c r="W47" s="5"/>
      <c r="X47" s="1" t="str">
        <f>CHOOSE('TAB 1'!$A$3, "Value", "Waarde", "Wert", "Valeur")</f>
        <v>Value</v>
      </c>
      <c r="Y47" s="5"/>
      <c r="Z47" s="1" t="str">
        <f>CHOOSE('TAB 1'!$A$3, "Value", "Waarde", "Wert", "Valeur")</f>
        <v>Value</v>
      </c>
    </row>
    <row r="48" spans="1:26" x14ac:dyDescent="0.25">
      <c r="A48" s="5"/>
      <c r="B48" s="1" t="str">
        <f>CHOOSE('TAB 1'!$A$3, "Description", "Beschrijving", "Beschreibung", "Description")</f>
        <v>Description</v>
      </c>
      <c r="C48" s="5"/>
      <c r="D48" s="1" t="str">
        <f>CHOOSE('TAB 1'!$A$3, "Value", "Waarde", "Wert", "Valeur")</f>
        <v>Value</v>
      </c>
      <c r="E48" s="5"/>
      <c r="F48" s="1" t="str">
        <f>CHOOSE('TAB 1'!$A$3, "Value", "Waarde", "Wert", "Valeur")</f>
        <v>Value</v>
      </c>
      <c r="G48" s="5"/>
      <c r="H48" s="1" t="str">
        <f>CHOOSE('TAB 1'!$A$3, "Value", "Waarde", "Wert", "Valeur")</f>
        <v>Value</v>
      </c>
      <c r="I48" s="5"/>
      <c r="J48" s="1" t="str">
        <f>CHOOSE('TAB 1'!$A$3, "Value", "Waarde", "Wert", "Valeur")</f>
        <v>Value</v>
      </c>
      <c r="K48" s="5"/>
      <c r="L48" s="1" t="str">
        <f>CHOOSE('TAB 1'!$A$3, "Value", "Waarde", "Wert", "Valeur")</f>
        <v>Value</v>
      </c>
      <c r="M48" s="5"/>
      <c r="N48" s="1" t="str">
        <f>CHOOSE('TAB 1'!$A$3, "Value", "Waarde", "Wert", "Valeur")</f>
        <v>Value</v>
      </c>
      <c r="O48" s="5"/>
      <c r="P48" s="1" t="str">
        <f>CHOOSE('TAB 1'!$A$3, "Value", "Waarde", "Wert", "Valeur")</f>
        <v>Value</v>
      </c>
      <c r="Q48" s="5"/>
      <c r="R48" s="1" t="str">
        <f>CHOOSE('TAB 1'!$A$3, "Value", "Waarde", "Wert", "Valeur")</f>
        <v>Value</v>
      </c>
      <c r="S48" s="5"/>
      <c r="T48" s="1" t="str">
        <f>CHOOSE('TAB 1'!$A$3, "Value", "Waarde", "Wert", "Valeur")</f>
        <v>Value</v>
      </c>
      <c r="U48" s="5"/>
      <c r="V48" s="1" t="str">
        <f>CHOOSE('TAB 1'!$A$3, "Value", "Waarde", "Wert", "Valeur")</f>
        <v>Value</v>
      </c>
      <c r="W48" s="5"/>
      <c r="X48" s="1" t="str">
        <f>CHOOSE('TAB 1'!$A$3, "Value", "Waarde", "Wert", "Valeur")</f>
        <v>Value</v>
      </c>
      <c r="Y48" s="5"/>
      <c r="Z48" s="1" t="str">
        <f>CHOOSE('TAB 1'!$A$3, "Value", "Waarde", "Wert", "Valeur")</f>
        <v>Value</v>
      </c>
    </row>
    <row r="49" spans="1:26" x14ac:dyDescent="0.25">
      <c r="A49" s="5"/>
      <c r="B49" s="1" t="str">
        <f>CHOOSE('TAB 1'!$A$3, "Description", "Beschrijving", "Beschreibung", "Description")</f>
        <v>Description</v>
      </c>
      <c r="C49" s="5"/>
      <c r="D49" s="1" t="str">
        <f>CHOOSE('TAB 1'!$A$3, "Value", "Waarde", "Wert", "Valeur")</f>
        <v>Value</v>
      </c>
      <c r="E49" s="5"/>
      <c r="F49" s="1" t="str">
        <f>CHOOSE('TAB 1'!$A$3, "Value", "Waarde", "Wert", "Valeur")</f>
        <v>Value</v>
      </c>
      <c r="G49" s="5"/>
      <c r="H49" s="1" t="str">
        <f>CHOOSE('TAB 1'!$A$3, "Value", "Waarde", "Wert", "Valeur")</f>
        <v>Value</v>
      </c>
      <c r="I49" s="5"/>
      <c r="J49" s="1" t="str">
        <f>CHOOSE('TAB 1'!$A$3, "Value", "Waarde", "Wert", "Valeur")</f>
        <v>Value</v>
      </c>
      <c r="K49" s="5"/>
      <c r="L49" s="1" t="str">
        <f>CHOOSE('TAB 1'!$A$3, "Value", "Waarde", "Wert", "Valeur")</f>
        <v>Value</v>
      </c>
      <c r="M49" s="5"/>
      <c r="N49" s="1" t="str">
        <f>CHOOSE('TAB 1'!$A$3, "Value", "Waarde", "Wert", "Valeur")</f>
        <v>Value</v>
      </c>
      <c r="O49" s="5"/>
      <c r="P49" s="1" t="str">
        <f>CHOOSE('TAB 1'!$A$3, "Value", "Waarde", "Wert", "Valeur")</f>
        <v>Value</v>
      </c>
      <c r="Q49" s="5"/>
      <c r="R49" s="1" t="str">
        <f>CHOOSE('TAB 1'!$A$3, "Value", "Waarde", "Wert", "Valeur")</f>
        <v>Value</v>
      </c>
      <c r="S49" s="5"/>
      <c r="T49" s="1" t="str">
        <f>CHOOSE('TAB 1'!$A$3, "Value", "Waarde", "Wert", "Valeur")</f>
        <v>Value</v>
      </c>
      <c r="U49" s="5"/>
      <c r="V49" s="1" t="str">
        <f>CHOOSE('TAB 1'!$A$3, "Value", "Waarde", "Wert", "Valeur")</f>
        <v>Value</v>
      </c>
      <c r="W49" s="5"/>
      <c r="X49" s="1" t="str">
        <f>CHOOSE('TAB 1'!$A$3, "Value", "Waarde", "Wert", "Valeur")</f>
        <v>Value</v>
      </c>
      <c r="Y49" s="5"/>
      <c r="Z49" s="1" t="str">
        <f>CHOOSE('TAB 1'!$A$3, "Value", "Waarde", "Wert", "Valeur")</f>
        <v>Value</v>
      </c>
    </row>
    <row r="50" spans="1:26" x14ac:dyDescent="0.25">
      <c r="A50" s="5"/>
      <c r="B50" s="1" t="str">
        <f>CHOOSE('TAB 1'!$A$3, "Description", "Beschrijving", "Beschreibung", "Description")</f>
        <v>Description</v>
      </c>
      <c r="C50" s="5"/>
      <c r="D50" s="1" t="str">
        <f>CHOOSE('TAB 1'!$A$3, "Value", "Waarde", "Wert", "Valeur")</f>
        <v>Value</v>
      </c>
      <c r="E50" s="5"/>
      <c r="F50" s="1" t="str">
        <f>CHOOSE('TAB 1'!$A$3, "Value", "Waarde", "Wert", "Valeur")</f>
        <v>Value</v>
      </c>
      <c r="G50" s="5"/>
      <c r="H50" s="1" t="str">
        <f>CHOOSE('TAB 1'!$A$3, "Value", "Waarde", "Wert", "Valeur")</f>
        <v>Value</v>
      </c>
      <c r="I50" s="5"/>
      <c r="J50" s="1" t="str">
        <f>CHOOSE('TAB 1'!$A$3, "Value", "Waarde", "Wert", "Valeur")</f>
        <v>Value</v>
      </c>
      <c r="K50" s="5"/>
      <c r="L50" s="1" t="str">
        <f>CHOOSE('TAB 1'!$A$3, "Value", "Waarde", "Wert", "Valeur")</f>
        <v>Value</v>
      </c>
      <c r="M50" s="5"/>
      <c r="N50" s="1" t="str">
        <f>CHOOSE('TAB 1'!$A$3, "Value", "Waarde", "Wert", "Valeur")</f>
        <v>Value</v>
      </c>
      <c r="O50" s="5"/>
      <c r="P50" s="1" t="str">
        <f>CHOOSE('TAB 1'!$A$3, "Value", "Waarde", "Wert", "Valeur")</f>
        <v>Value</v>
      </c>
      <c r="Q50" s="5"/>
      <c r="R50" s="1" t="str">
        <f>CHOOSE('TAB 1'!$A$3, "Value", "Waarde", "Wert", "Valeur")</f>
        <v>Value</v>
      </c>
      <c r="S50" s="5"/>
      <c r="T50" s="1" t="str">
        <f>CHOOSE('TAB 1'!$A$3, "Value", "Waarde", "Wert", "Valeur")</f>
        <v>Value</v>
      </c>
      <c r="U50" s="5"/>
      <c r="V50" s="1" t="str">
        <f>CHOOSE('TAB 1'!$A$3, "Value", "Waarde", "Wert", "Valeur")</f>
        <v>Value</v>
      </c>
      <c r="W50" s="5"/>
      <c r="X50" s="1" t="str">
        <f>CHOOSE('TAB 1'!$A$3, "Value", "Waarde", "Wert", "Valeur")</f>
        <v>Value</v>
      </c>
      <c r="Y50" s="5"/>
      <c r="Z50" s="1" t="str">
        <f>CHOOSE('TAB 1'!$A$3, "Value", "Waarde", "Wert", "Valeur")</f>
        <v>Value</v>
      </c>
    </row>
    <row r="51" spans="1:26" x14ac:dyDescent="0.25">
      <c r="A51" s="5"/>
      <c r="B51" s="1" t="str">
        <f>CHOOSE('TAB 1'!$A$3, "Description", "Beschrijving", "Beschreibung", "Description")</f>
        <v>Description</v>
      </c>
      <c r="C51" s="5"/>
      <c r="D51" s="1" t="str">
        <f>CHOOSE('TAB 1'!$A$3, "Value", "Waarde", "Wert", "Valeur")</f>
        <v>Value</v>
      </c>
      <c r="E51" s="5"/>
      <c r="F51" s="1" t="str">
        <f>CHOOSE('TAB 1'!$A$3, "Value", "Waarde", "Wert", "Valeur")</f>
        <v>Value</v>
      </c>
      <c r="G51" s="5"/>
      <c r="H51" s="1" t="str">
        <f>CHOOSE('TAB 1'!$A$3, "Value", "Waarde", "Wert", "Valeur")</f>
        <v>Value</v>
      </c>
      <c r="I51" s="5"/>
      <c r="J51" s="1" t="str">
        <f>CHOOSE('TAB 1'!$A$3, "Value", "Waarde", "Wert", "Valeur")</f>
        <v>Value</v>
      </c>
      <c r="K51" s="5"/>
      <c r="L51" s="1" t="str">
        <f>CHOOSE('TAB 1'!$A$3, "Value", "Waarde", "Wert", "Valeur")</f>
        <v>Value</v>
      </c>
      <c r="M51" s="5"/>
      <c r="N51" s="1" t="str">
        <f>CHOOSE('TAB 1'!$A$3, "Value", "Waarde", "Wert", "Valeur")</f>
        <v>Value</v>
      </c>
      <c r="O51" s="5"/>
      <c r="P51" s="1" t="str">
        <f>CHOOSE('TAB 1'!$A$3, "Value", "Waarde", "Wert", "Valeur")</f>
        <v>Value</v>
      </c>
      <c r="Q51" s="5"/>
      <c r="R51" s="1" t="str">
        <f>CHOOSE('TAB 1'!$A$3, "Value", "Waarde", "Wert", "Valeur")</f>
        <v>Value</v>
      </c>
      <c r="S51" s="5"/>
      <c r="T51" s="1" t="str">
        <f>CHOOSE('TAB 1'!$A$3, "Value", "Waarde", "Wert", "Valeur")</f>
        <v>Value</v>
      </c>
      <c r="U51" s="5"/>
      <c r="V51" s="1" t="str">
        <f>CHOOSE('TAB 1'!$A$3, "Value", "Waarde", "Wert", "Valeur")</f>
        <v>Value</v>
      </c>
      <c r="W51" s="5"/>
      <c r="X51" s="1" t="str">
        <f>CHOOSE('TAB 1'!$A$3, "Value", "Waarde", "Wert", "Valeur")</f>
        <v>Value</v>
      </c>
      <c r="Y51" s="5"/>
      <c r="Z51" s="1" t="str">
        <f>CHOOSE('TAB 1'!$A$3, "Value", "Waarde", "Wert", "Valeur")</f>
        <v>Value</v>
      </c>
    </row>
    <row r="52" spans="1:26" ht="15" customHeight="1" x14ac:dyDescent="0.25">
      <c r="A52" s="58" t="str">
        <f>CHOOSE('TAB 1'!$A$3, "DETAILED PRODUCT DESCRIPTION, PART 5", "UITGEBREIDE PRODUCTBESCHRIJVING, DEEL 5", "AUSFÜHRLICHE PRODUKTBESCHREIBUNG, TEIL 5", "DESCRIPTION DÉTAILLÉE DU PRODUIT, PARTIE 5")</f>
        <v>DETAILED PRODUCT DESCRIPTION, PART 5</v>
      </c>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x14ac:dyDescent="0.2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99.95" customHeight="1" x14ac:dyDescent="0.25">
      <c r="A54" s="5"/>
      <c r="B54" s="54" t="str">
        <f>CHOOSE('TAB 1'!$A$3, "If detailed ... has a FOURTH table, enter text here", "Als uitgebreide ... een VIERDE tabel heeft, ga verder met de tekst hier", "Wenn detaillierte ... eine VIERTE Tabelle hat, fahren Sie hier mit dem Text fort","Si détaillé a un QUATRIÈME tableau, insérer le texte ici")</f>
        <v>If detailed ... has a FOURTH table, enter text here</v>
      </c>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x14ac:dyDescent="0.2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2.75" customHeight="1" x14ac:dyDescent="0.25">
      <c r="A56" s="4" t="str">
        <f>CHOOSE('TAB 1'!$A$3, "TABLE 5: DETAILED PRODUCT DESCRIPTION", "TABEL 5: UITGEBREIDE PRODUCTBESCHRIJVING", "TABELLE 5: DETAILLIERTE PRODUKTBESCHREIBUNG", "TABLEAU 5: DESCRIPTION DÉTAILLÉE DU PRODUIT")</f>
        <v>TABLE 5: DETAILED PRODUCT DESCRIPTION</v>
      </c>
      <c r="B56" s="55" t="str">
        <f>CHOOSE('TAB 1'!$A$3, "If detailed ... has a FIFTH table, fill table here", "Als uitgebreide ... een VIJFDE tabel heeft, vul tabel hier in", "Wenn detaillierte ... eine FÜNFTE Tabelle hat, füllen Sie die Tabelle hier aus", "Si détaillé a un CINQUIÈME tableau, insérer le tableau ici")</f>
        <v>If detailed ... has a FIFTH table, fill table here</v>
      </c>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x14ac:dyDescent="0.25">
      <c r="A57" s="5"/>
      <c r="B57" s="1" t="str">
        <f>CHOOSE('TAB 1'!$A$3, "head, description", "kop, beschrijving", "Kopf, Beschreibung", "En-tête, description")</f>
        <v>head, description</v>
      </c>
      <c r="C57" s="5"/>
      <c r="D57" s="1" t="str">
        <f>CHOOSE('TAB 1'!$A$3, "Head", "Kop", "Kopf", "En-tête")</f>
        <v>Head</v>
      </c>
      <c r="E57" s="5"/>
      <c r="F57" s="1" t="str">
        <f>CHOOSE('TAB 1'!$A$3, "Head", "Kop", "Kopf", "En-tête")</f>
        <v>Head</v>
      </c>
      <c r="G57" s="5"/>
      <c r="H57" s="1" t="str">
        <f>CHOOSE('TAB 1'!$A$3, "Head", "Kop", "Kopf", "En-tête")</f>
        <v>Head</v>
      </c>
      <c r="I57" s="5"/>
      <c r="J57" s="1" t="str">
        <f>CHOOSE('TAB 1'!$A$3, "Head", "Kop", "Kopf", "En-tête")</f>
        <v>Head</v>
      </c>
      <c r="K57" s="5"/>
      <c r="L57" s="1" t="str">
        <f>CHOOSE('TAB 1'!$A$3, "Head", "Kop", "Kopf", "En-tête")</f>
        <v>Head</v>
      </c>
      <c r="M57" s="5"/>
      <c r="N57" s="1" t="str">
        <f>CHOOSE('TAB 1'!$A$3, "Head", "Kop", "Kopf", "En-tête")</f>
        <v>Head</v>
      </c>
      <c r="O57" s="5"/>
      <c r="P57" s="1" t="str">
        <f>CHOOSE('TAB 1'!$A$3, "Head", "Kop", "Kopf", "En-tête")</f>
        <v>Head</v>
      </c>
      <c r="Q57" s="5"/>
      <c r="R57" s="1" t="str">
        <f>CHOOSE('TAB 1'!$A$3, "Head", "Kop", "Kopf", "En-tête")</f>
        <v>Head</v>
      </c>
      <c r="S57" s="5"/>
      <c r="T57" s="1" t="str">
        <f>CHOOSE('TAB 1'!$A$3, "Head", "Kop", "Kopf", "En-tête")</f>
        <v>Head</v>
      </c>
      <c r="U57" s="5"/>
      <c r="V57" s="1" t="str">
        <f>CHOOSE('TAB 1'!$A$3, "Head", "Kop", "Kopf", "En-tête")</f>
        <v>Head</v>
      </c>
      <c r="W57" s="5"/>
      <c r="X57" s="1" t="str">
        <f>CHOOSE('TAB 1'!$A$3, "Head", "Kop", "Kopf", "En-tête")</f>
        <v>Head</v>
      </c>
      <c r="Y57" s="5"/>
      <c r="Z57" s="1" t="str">
        <f>CHOOSE('TAB 1'!$A$3, "Head", "Kop", "Kopf", "En-tête")</f>
        <v>Head</v>
      </c>
    </row>
    <row r="58" spans="1:26" x14ac:dyDescent="0.25">
      <c r="A58" s="5"/>
      <c r="B58" s="1" t="str">
        <f>CHOOSE('TAB 1'!$A$3, "Description", "Beschrijving", "Beschreibung", "Description")</f>
        <v>Description</v>
      </c>
      <c r="C58" s="5"/>
      <c r="D58" s="1" t="str">
        <f>CHOOSE('TAB 1'!$A$3, "Value", "Waarde", "Wert", "Valeur")</f>
        <v>Value</v>
      </c>
      <c r="E58" s="5"/>
      <c r="F58" s="1" t="str">
        <f>CHOOSE('TAB 1'!$A$3, "Value", "Waarde", "Wert", "Valeur")</f>
        <v>Value</v>
      </c>
      <c r="G58" s="5"/>
      <c r="H58" s="1" t="str">
        <f>CHOOSE('TAB 1'!$A$3, "Value", "Waarde", "Wert", "Valeur")</f>
        <v>Value</v>
      </c>
      <c r="I58" s="5"/>
      <c r="J58" s="1" t="str">
        <f>CHOOSE('TAB 1'!$A$3, "Value", "Waarde", "Wert", "Valeur")</f>
        <v>Value</v>
      </c>
      <c r="K58" s="5"/>
      <c r="L58" s="1" t="str">
        <f>CHOOSE('TAB 1'!$A$3, "Value", "Waarde", "Wert", "Valeur")</f>
        <v>Value</v>
      </c>
      <c r="M58" s="5"/>
      <c r="N58" s="1" t="str">
        <f>CHOOSE('TAB 1'!$A$3, "Value", "Waarde", "Wert", "Valeur")</f>
        <v>Value</v>
      </c>
      <c r="O58" s="5"/>
      <c r="P58" s="1" t="str">
        <f>CHOOSE('TAB 1'!$A$3, "Value", "Waarde", "Wert", "Valeur")</f>
        <v>Value</v>
      </c>
      <c r="Q58" s="5"/>
      <c r="R58" s="1" t="str">
        <f>CHOOSE('TAB 1'!$A$3, "Value", "Waarde", "Wert", "Valeur")</f>
        <v>Value</v>
      </c>
      <c r="S58" s="5"/>
      <c r="T58" s="1" t="str">
        <f>CHOOSE('TAB 1'!$A$3, "Value", "Waarde", "Wert", "Valeur")</f>
        <v>Value</v>
      </c>
      <c r="U58" s="5"/>
      <c r="V58" s="1" t="str">
        <f>CHOOSE('TAB 1'!$A$3, "Value", "Waarde", "Wert", "Valeur")</f>
        <v>Value</v>
      </c>
      <c r="W58" s="5"/>
      <c r="X58" s="1" t="str">
        <f>CHOOSE('TAB 1'!$A$3, "Value", "Waarde", "Wert", "Valeur")</f>
        <v>Value</v>
      </c>
      <c r="Y58" s="5"/>
      <c r="Z58" s="1" t="str">
        <f>CHOOSE('TAB 1'!$A$3, "Value", "Waarde", "Wert", "Valeur")</f>
        <v>Value</v>
      </c>
    </row>
    <row r="59" spans="1:26" x14ac:dyDescent="0.25">
      <c r="A59" s="5"/>
      <c r="B59" s="1" t="str">
        <f>CHOOSE('TAB 1'!$A$3, "Description", "Beschrijving", "Beschreibung", "Description")</f>
        <v>Description</v>
      </c>
      <c r="C59" s="5"/>
      <c r="D59" s="1" t="str">
        <f>CHOOSE('TAB 1'!$A$3, "Value", "Waarde", "Wert", "Valeur")</f>
        <v>Value</v>
      </c>
      <c r="E59" s="5"/>
      <c r="F59" s="1" t="str">
        <f>CHOOSE('TAB 1'!$A$3, "Value", "Waarde", "Wert", "Valeur")</f>
        <v>Value</v>
      </c>
      <c r="G59" s="5"/>
      <c r="H59" s="1" t="str">
        <f>CHOOSE('TAB 1'!$A$3, "Value", "Waarde", "Wert", "Valeur")</f>
        <v>Value</v>
      </c>
      <c r="I59" s="5"/>
      <c r="J59" s="1" t="str">
        <f>CHOOSE('TAB 1'!$A$3, "Value", "Waarde", "Wert", "Valeur")</f>
        <v>Value</v>
      </c>
      <c r="K59" s="5"/>
      <c r="L59" s="1" t="str">
        <f>CHOOSE('TAB 1'!$A$3, "Value", "Waarde", "Wert", "Valeur")</f>
        <v>Value</v>
      </c>
      <c r="M59" s="5"/>
      <c r="N59" s="1" t="str">
        <f>CHOOSE('TAB 1'!$A$3, "Value", "Waarde", "Wert", "Valeur")</f>
        <v>Value</v>
      </c>
      <c r="O59" s="5"/>
      <c r="P59" s="1" t="str">
        <f>CHOOSE('TAB 1'!$A$3, "Value", "Waarde", "Wert", "Valeur")</f>
        <v>Value</v>
      </c>
      <c r="Q59" s="5"/>
      <c r="R59" s="1" t="str">
        <f>CHOOSE('TAB 1'!$A$3, "Value", "Waarde", "Wert", "Valeur")</f>
        <v>Value</v>
      </c>
      <c r="S59" s="5"/>
      <c r="T59" s="1" t="str">
        <f>CHOOSE('TAB 1'!$A$3, "Value", "Waarde", "Wert", "Valeur")</f>
        <v>Value</v>
      </c>
      <c r="U59" s="5"/>
      <c r="V59" s="1" t="str">
        <f>CHOOSE('TAB 1'!$A$3, "Value", "Waarde", "Wert", "Valeur")</f>
        <v>Value</v>
      </c>
      <c r="W59" s="5"/>
      <c r="X59" s="1" t="str">
        <f>CHOOSE('TAB 1'!$A$3, "Value", "Waarde", "Wert", "Valeur")</f>
        <v>Value</v>
      </c>
      <c r="Y59" s="5"/>
      <c r="Z59" s="1" t="str">
        <f>CHOOSE('TAB 1'!$A$3, "Value", "Waarde", "Wert", "Valeur")</f>
        <v>Value</v>
      </c>
    </row>
    <row r="60" spans="1:26" x14ac:dyDescent="0.25">
      <c r="A60" s="5"/>
      <c r="B60" s="1" t="str">
        <f>CHOOSE('TAB 1'!$A$3, "Description", "Beschrijving", "Beschreibung", "Description")</f>
        <v>Description</v>
      </c>
      <c r="C60" s="5"/>
      <c r="D60" s="1" t="str">
        <f>CHOOSE('TAB 1'!$A$3, "Value", "Waarde", "Wert", "Valeur")</f>
        <v>Value</v>
      </c>
      <c r="E60" s="5"/>
      <c r="F60" s="1" t="str">
        <f>CHOOSE('TAB 1'!$A$3, "Value", "Waarde", "Wert", "Valeur")</f>
        <v>Value</v>
      </c>
      <c r="G60" s="5"/>
      <c r="H60" s="1" t="str">
        <f>CHOOSE('TAB 1'!$A$3, "Value", "Waarde", "Wert", "Valeur")</f>
        <v>Value</v>
      </c>
      <c r="I60" s="5"/>
      <c r="J60" s="1" t="str">
        <f>CHOOSE('TAB 1'!$A$3, "Value", "Waarde", "Wert", "Valeur")</f>
        <v>Value</v>
      </c>
      <c r="K60" s="5"/>
      <c r="L60" s="1" t="str">
        <f>CHOOSE('TAB 1'!$A$3, "Value", "Waarde", "Wert", "Valeur")</f>
        <v>Value</v>
      </c>
      <c r="M60" s="5"/>
      <c r="N60" s="1" t="str">
        <f>CHOOSE('TAB 1'!$A$3, "Value", "Waarde", "Wert", "Valeur")</f>
        <v>Value</v>
      </c>
      <c r="O60" s="5"/>
      <c r="P60" s="1" t="str">
        <f>CHOOSE('TAB 1'!$A$3, "Value", "Waarde", "Wert", "Valeur")</f>
        <v>Value</v>
      </c>
      <c r="Q60" s="5"/>
      <c r="R60" s="1" t="str">
        <f>CHOOSE('TAB 1'!$A$3, "Value", "Waarde", "Wert", "Valeur")</f>
        <v>Value</v>
      </c>
      <c r="S60" s="5"/>
      <c r="T60" s="1" t="str">
        <f>CHOOSE('TAB 1'!$A$3, "Value", "Waarde", "Wert", "Valeur")</f>
        <v>Value</v>
      </c>
      <c r="U60" s="5"/>
      <c r="V60" s="1" t="str">
        <f>CHOOSE('TAB 1'!$A$3, "Value", "Waarde", "Wert", "Valeur")</f>
        <v>Value</v>
      </c>
      <c r="W60" s="5"/>
      <c r="X60" s="1" t="str">
        <f>CHOOSE('TAB 1'!$A$3, "Value", "Waarde", "Wert", "Valeur")</f>
        <v>Value</v>
      </c>
      <c r="Y60" s="5"/>
      <c r="Z60" s="1" t="str">
        <f>CHOOSE('TAB 1'!$A$3, "Value", "Waarde", "Wert", "Valeur")</f>
        <v>Value</v>
      </c>
    </row>
    <row r="61" spans="1:26" x14ac:dyDescent="0.25">
      <c r="A61" s="5"/>
      <c r="B61" s="1" t="str">
        <f>CHOOSE('TAB 1'!$A$3, "Description", "Beschrijving", "Beschreibung", "Description")</f>
        <v>Description</v>
      </c>
      <c r="C61" s="5"/>
      <c r="D61" s="1" t="str">
        <f>CHOOSE('TAB 1'!$A$3, "Value", "Waarde", "Wert", "Valeur")</f>
        <v>Value</v>
      </c>
      <c r="E61" s="5"/>
      <c r="F61" s="1" t="str">
        <f>CHOOSE('TAB 1'!$A$3, "Value", "Waarde", "Wert", "Valeur")</f>
        <v>Value</v>
      </c>
      <c r="G61" s="5"/>
      <c r="H61" s="1" t="str">
        <f>CHOOSE('TAB 1'!$A$3, "Value", "Waarde", "Wert", "Valeur")</f>
        <v>Value</v>
      </c>
      <c r="I61" s="5"/>
      <c r="J61" s="1" t="str">
        <f>CHOOSE('TAB 1'!$A$3, "Value", "Waarde", "Wert", "Valeur")</f>
        <v>Value</v>
      </c>
      <c r="K61" s="5"/>
      <c r="L61" s="1" t="str">
        <f>CHOOSE('TAB 1'!$A$3, "Value", "Waarde", "Wert", "Valeur")</f>
        <v>Value</v>
      </c>
      <c r="M61" s="5"/>
      <c r="N61" s="1" t="str">
        <f>CHOOSE('TAB 1'!$A$3, "Value", "Waarde", "Wert", "Valeur")</f>
        <v>Value</v>
      </c>
      <c r="O61" s="5"/>
      <c r="P61" s="1" t="str">
        <f>CHOOSE('TAB 1'!$A$3, "Value", "Waarde", "Wert", "Valeur")</f>
        <v>Value</v>
      </c>
      <c r="Q61" s="5"/>
      <c r="R61" s="1" t="str">
        <f>CHOOSE('TAB 1'!$A$3, "Value", "Waarde", "Wert", "Valeur")</f>
        <v>Value</v>
      </c>
      <c r="S61" s="5"/>
      <c r="T61" s="1" t="str">
        <f>CHOOSE('TAB 1'!$A$3, "Value", "Waarde", "Wert", "Valeur")</f>
        <v>Value</v>
      </c>
      <c r="U61" s="5"/>
      <c r="V61" s="1" t="str">
        <f>CHOOSE('TAB 1'!$A$3, "Value", "Waarde", "Wert", "Valeur")</f>
        <v>Value</v>
      </c>
      <c r="W61" s="5"/>
      <c r="X61" s="1" t="str">
        <f>CHOOSE('TAB 1'!$A$3, "Value", "Waarde", "Wert", "Valeur")</f>
        <v>Value</v>
      </c>
      <c r="Y61" s="5"/>
      <c r="Z61" s="1" t="str">
        <f>CHOOSE('TAB 1'!$A$3, "Value", "Waarde", "Wert", "Valeur")</f>
        <v>Value</v>
      </c>
    </row>
    <row r="62" spans="1:26" x14ac:dyDescent="0.25">
      <c r="A62" s="5"/>
      <c r="B62" s="1" t="str">
        <f>CHOOSE('TAB 1'!$A$3, "Description", "Beschrijving", "Beschreibung", "Description")</f>
        <v>Description</v>
      </c>
      <c r="C62" s="5"/>
      <c r="D62" s="1" t="str">
        <f>CHOOSE('TAB 1'!$A$3, "Value", "Waarde", "Wert", "Valeur")</f>
        <v>Value</v>
      </c>
      <c r="E62" s="5"/>
      <c r="F62" s="1" t="str">
        <f>CHOOSE('TAB 1'!$A$3, "Value", "Waarde", "Wert", "Valeur")</f>
        <v>Value</v>
      </c>
      <c r="G62" s="5"/>
      <c r="H62" s="1" t="str">
        <f>CHOOSE('TAB 1'!$A$3, "Value", "Waarde", "Wert", "Valeur")</f>
        <v>Value</v>
      </c>
      <c r="I62" s="5"/>
      <c r="J62" s="1" t="str">
        <f>CHOOSE('TAB 1'!$A$3, "Value", "Waarde", "Wert", "Valeur")</f>
        <v>Value</v>
      </c>
      <c r="K62" s="5"/>
      <c r="L62" s="1" t="str">
        <f>CHOOSE('TAB 1'!$A$3, "Value", "Waarde", "Wert", "Valeur")</f>
        <v>Value</v>
      </c>
      <c r="M62" s="5"/>
      <c r="N62" s="1" t="str">
        <f>CHOOSE('TAB 1'!$A$3, "Value", "Waarde", "Wert", "Valeur")</f>
        <v>Value</v>
      </c>
      <c r="O62" s="5"/>
      <c r="P62" s="1" t="str">
        <f>CHOOSE('TAB 1'!$A$3, "Value", "Waarde", "Wert", "Valeur")</f>
        <v>Value</v>
      </c>
      <c r="Q62" s="5"/>
      <c r="R62" s="1" t="str">
        <f>CHOOSE('TAB 1'!$A$3, "Value", "Waarde", "Wert", "Valeur")</f>
        <v>Value</v>
      </c>
      <c r="S62" s="5"/>
      <c r="T62" s="1" t="str">
        <f>CHOOSE('TAB 1'!$A$3, "Value", "Waarde", "Wert", "Valeur")</f>
        <v>Value</v>
      </c>
      <c r="U62" s="5"/>
      <c r="V62" s="1" t="str">
        <f>CHOOSE('TAB 1'!$A$3, "Value", "Waarde", "Wert", "Valeur")</f>
        <v>Value</v>
      </c>
      <c r="W62" s="5"/>
      <c r="X62" s="1" t="str">
        <f>CHOOSE('TAB 1'!$A$3, "Value", "Waarde", "Wert", "Valeur")</f>
        <v>Value</v>
      </c>
      <c r="Y62" s="5"/>
      <c r="Z62" s="1" t="str">
        <f>CHOOSE('TAB 1'!$A$3, "Value", "Waarde", "Wert", "Valeur")</f>
        <v>Value</v>
      </c>
    </row>
    <row r="63" spans="1:26" x14ac:dyDescent="0.25">
      <c r="A63" s="5"/>
      <c r="B63" s="1" t="str">
        <f>CHOOSE('TAB 1'!$A$3, "Description", "Beschrijving", "Beschreibung", "Description")</f>
        <v>Description</v>
      </c>
      <c r="C63" s="5"/>
      <c r="D63" s="1" t="str">
        <f>CHOOSE('TAB 1'!$A$3, "Value", "Waarde", "Wert", "Valeur")</f>
        <v>Value</v>
      </c>
      <c r="E63" s="5"/>
      <c r="F63" s="1" t="str">
        <f>CHOOSE('TAB 1'!$A$3, "Value", "Waarde", "Wert", "Valeur")</f>
        <v>Value</v>
      </c>
      <c r="G63" s="5"/>
      <c r="H63" s="1" t="str">
        <f>CHOOSE('TAB 1'!$A$3, "Value", "Waarde", "Wert", "Valeur")</f>
        <v>Value</v>
      </c>
      <c r="I63" s="5"/>
      <c r="J63" s="1" t="str">
        <f>CHOOSE('TAB 1'!$A$3, "Value", "Waarde", "Wert", "Valeur")</f>
        <v>Value</v>
      </c>
      <c r="K63" s="5"/>
      <c r="L63" s="1" t="str">
        <f>CHOOSE('TAB 1'!$A$3, "Value", "Waarde", "Wert", "Valeur")</f>
        <v>Value</v>
      </c>
      <c r="M63" s="5"/>
      <c r="N63" s="1" t="str">
        <f>CHOOSE('TAB 1'!$A$3, "Value", "Waarde", "Wert", "Valeur")</f>
        <v>Value</v>
      </c>
      <c r="O63" s="5"/>
      <c r="P63" s="1" t="str">
        <f>CHOOSE('TAB 1'!$A$3, "Value", "Waarde", "Wert", "Valeur")</f>
        <v>Value</v>
      </c>
      <c r="Q63" s="5"/>
      <c r="R63" s="1" t="str">
        <f>CHOOSE('TAB 1'!$A$3, "Value", "Waarde", "Wert", "Valeur")</f>
        <v>Value</v>
      </c>
      <c r="S63" s="5"/>
      <c r="T63" s="1" t="str">
        <f>CHOOSE('TAB 1'!$A$3, "Value", "Waarde", "Wert", "Valeur")</f>
        <v>Value</v>
      </c>
      <c r="U63" s="5"/>
      <c r="V63" s="1" t="str">
        <f>CHOOSE('TAB 1'!$A$3, "Value", "Waarde", "Wert", "Valeur")</f>
        <v>Value</v>
      </c>
      <c r="W63" s="5"/>
      <c r="X63" s="1" t="str">
        <f>CHOOSE('TAB 1'!$A$3, "Value", "Waarde", "Wert", "Valeur")</f>
        <v>Value</v>
      </c>
      <c r="Y63" s="5"/>
      <c r="Z63" s="1" t="str">
        <f>CHOOSE('TAB 1'!$A$3, "Value", "Waarde", "Wert", "Valeur")</f>
        <v>Value</v>
      </c>
    </row>
    <row r="64" spans="1:26" x14ac:dyDescent="0.25">
      <c r="A64" s="5"/>
      <c r="B64" s="1" t="str">
        <f>CHOOSE('TAB 1'!$A$3, "Description", "Beschrijving", "Beschreibung", "Description")</f>
        <v>Description</v>
      </c>
      <c r="C64" s="5"/>
      <c r="D64" s="1" t="str">
        <f>CHOOSE('TAB 1'!$A$3, "Value", "Waarde", "Wert", "Valeur")</f>
        <v>Value</v>
      </c>
      <c r="E64" s="5"/>
      <c r="F64" s="1" t="str">
        <f>CHOOSE('TAB 1'!$A$3, "Value", "Waarde", "Wert", "Valeur")</f>
        <v>Value</v>
      </c>
      <c r="G64" s="5"/>
      <c r="H64" s="1" t="str">
        <f>CHOOSE('TAB 1'!$A$3, "Value", "Waarde", "Wert", "Valeur")</f>
        <v>Value</v>
      </c>
      <c r="I64" s="5"/>
      <c r="J64" s="1" t="str">
        <f>CHOOSE('TAB 1'!$A$3, "Value", "Waarde", "Wert", "Valeur")</f>
        <v>Value</v>
      </c>
      <c r="K64" s="5"/>
      <c r="L64" s="1" t="str">
        <f>CHOOSE('TAB 1'!$A$3, "Value", "Waarde", "Wert", "Valeur")</f>
        <v>Value</v>
      </c>
      <c r="M64" s="5"/>
      <c r="N64" s="1" t="str">
        <f>CHOOSE('TAB 1'!$A$3, "Value", "Waarde", "Wert", "Valeur")</f>
        <v>Value</v>
      </c>
      <c r="O64" s="5"/>
      <c r="P64" s="1" t="str">
        <f>CHOOSE('TAB 1'!$A$3, "Value", "Waarde", "Wert", "Valeur")</f>
        <v>Value</v>
      </c>
      <c r="Q64" s="5"/>
      <c r="R64" s="1" t="str">
        <f>CHOOSE('TAB 1'!$A$3, "Value", "Waarde", "Wert", "Valeur")</f>
        <v>Value</v>
      </c>
      <c r="S64" s="5"/>
      <c r="T64" s="1" t="str">
        <f>CHOOSE('TAB 1'!$A$3, "Value", "Waarde", "Wert", "Valeur")</f>
        <v>Value</v>
      </c>
      <c r="U64" s="5"/>
      <c r="V64" s="1" t="str">
        <f>CHOOSE('TAB 1'!$A$3, "Value", "Waarde", "Wert", "Valeur")</f>
        <v>Value</v>
      </c>
      <c r="W64" s="5"/>
      <c r="X64" s="1" t="str">
        <f>CHOOSE('TAB 1'!$A$3, "Value", "Waarde", "Wert", "Valeur")</f>
        <v>Value</v>
      </c>
      <c r="Y64" s="5"/>
      <c r="Z64" s="1" t="str">
        <f>CHOOSE('TAB 1'!$A$3, "Value", "Waarde", "Wert", "Valeur")</f>
        <v>Value</v>
      </c>
    </row>
    <row r="65" spans="1:26" ht="15" customHeight="1" x14ac:dyDescent="0.25">
      <c r="A65" s="58" t="str">
        <f>CHOOSE('TAB 1'!$A$3, "DETAILED PRODUCT DESCRIPTION, PART 6", "UITGEBREIDE PRODUCTBESCHRIJVING, DEEL 6", "AUSFÜHRLICHE PRODUKTBESCHREIBUNG, TEIL 6", "DESCRIPTION DÉTAILLÉE DU PRODUIT, PARTIE 6")</f>
        <v>DETAILED PRODUCT DESCRIPTION, PART 6</v>
      </c>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99.95" customHeight="1" x14ac:dyDescent="0.25">
      <c r="A67" s="7"/>
      <c r="B67" s="54" t="str">
        <f>CHOOSE('TAB 1'!$A$3, "If detailed ... has a FIFTH table, enter text here", "Als uitgebreide ... een VIJFDE tabel heeft, ga verder met de tekst hier", "Wenn detaillierte ... eine FÜNFTE Tabelle hat, fahren Sie hier mit dem Text fort","Si détaillé a un CINQUIÈME tableau, insérer le texte ici")</f>
        <v>If detailed ... has a FIFTH table, enter text here</v>
      </c>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2.75" customHeight="1" x14ac:dyDescent="0.2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2.75" customHeight="1" x14ac:dyDescent="0.25">
      <c r="A69" s="28" t="str">
        <f>CHOOSE('TAB 1'!$A$3, "COMPONENT (&gt; 1%)", "COMPONENT (&gt; 1%)", "KOMPONENTE (&gt; 1%)", "COMPOSANT (&gt; 1 %)")</f>
        <v>COMPONENT (&gt; 1%)</v>
      </c>
      <c r="B69" s="1" t="str">
        <f>CHOOSE('TAB 1'!$A$3, "Table with components product", "Table met componenten product", "Tabelle mit Komponenten Product", "Tableau avec composant du produit")</f>
        <v>Table with components product</v>
      </c>
      <c r="C69" s="57" t="s">
        <v>1595</v>
      </c>
      <c r="D69" s="57"/>
      <c r="E69" s="57"/>
      <c r="F69" s="57"/>
      <c r="G69" s="57"/>
      <c r="H69" s="57"/>
      <c r="I69" s="57"/>
      <c r="J69" s="57"/>
      <c r="K69" s="57"/>
      <c r="L69" s="57"/>
      <c r="M69" s="57"/>
      <c r="N69" s="57"/>
      <c r="O69" s="57"/>
      <c r="P69" s="57"/>
      <c r="Q69" s="57"/>
      <c r="R69" s="57"/>
      <c r="S69" s="57"/>
      <c r="T69" s="57"/>
      <c r="U69" s="57"/>
      <c r="V69" s="57"/>
      <c r="W69" s="57"/>
      <c r="X69" s="57"/>
      <c r="Y69" s="57"/>
      <c r="Z69" s="57"/>
    </row>
    <row r="70" spans="1:26" ht="12.75" customHeight="1" x14ac:dyDescent="0.25">
      <c r="A70" s="5"/>
      <c r="B70" s="1" t="str">
        <f>CHOOSE('TAB 1'!$A$3, "Description component 1", "Beschrijving component 1", "Beschrijving Komponente 1", "Description composant 1")</f>
        <v>Description component 1</v>
      </c>
      <c r="C70" s="5"/>
      <c r="D70" s="54" t="str">
        <f>CHOOSE('TAB 1'!$A$3, "kg or % component 1", "kg of % component 1", "kg of % Komponente 1", "kg of % composant 1")</f>
        <v>kg or % component 1</v>
      </c>
      <c r="E70" s="55"/>
      <c r="F70" s="55"/>
      <c r="G70" s="55"/>
      <c r="H70" s="55"/>
      <c r="I70" s="55"/>
      <c r="J70" s="55"/>
      <c r="K70" s="55"/>
      <c r="L70" s="55"/>
      <c r="M70" s="55"/>
      <c r="N70" s="55"/>
      <c r="O70" s="55"/>
      <c r="P70" s="55"/>
      <c r="Q70" s="55"/>
      <c r="R70" s="55"/>
      <c r="S70" s="55"/>
      <c r="T70" s="55"/>
      <c r="U70" s="55"/>
      <c r="V70" s="55"/>
      <c r="W70" s="55"/>
      <c r="X70" s="55"/>
      <c r="Y70" s="55"/>
      <c r="Z70" s="55"/>
    </row>
    <row r="71" spans="1:26" ht="12.75" customHeight="1" x14ac:dyDescent="0.25">
      <c r="A71" s="5"/>
      <c r="B71" s="1" t="str">
        <f>CHOOSE('TAB 1'!$A$3, "Description component 2", "Beschrijving component 2", "Beschrijving Komponente 2", "Description composant 2")</f>
        <v>Description component 2</v>
      </c>
      <c r="C71" s="5"/>
      <c r="D71" s="54" t="str">
        <f>CHOOSE('TAB 1'!$A$3, "kg or % component 2", "kg of % component 2", "kg of % Komponente 2", "kg of % composant 2")</f>
        <v>kg or % component 2</v>
      </c>
      <c r="E71" s="55"/>
      <c r="F71" s="55"/>
      <c r="G71" s="55"/>
      <c r="H71" s="55"/>
      <c r="I71" s="55"/>
      <c r="J71" s="55"/>
      <c r="K71" s="55"/>
      <c r="L71" s="55"/>
      <c r="M71" s="55"/>
      <c r="N71" s="55"/>
      <c r="O71" s="55"/>
      <c r="P71" s="55"/>
      <c r="Q71" s="55"/>
      <c r="R71" s="55"/>
      <c r="S71" s="55"/>
      <c r="T71" s="55"/>
      <c r="U71" s="55"/>
      <c r="V71" s="55"/>
      <c r="W71" s="55"/>
      <c r="X71" s="55"/>
      <c r="Y71" s="55"/>
      <c r="Z71" s="55"/>
    </row>
    <row r="72" spans="1:26" ht="12.75" customHeight="1" x14ac:dyDescent="0.25">
      <c r="A72" s="5"/>
      <c r="B72" s="1" t="str">
        <f>CHOOSE('TAB 1'!$A$3, "Description component 3", "Beschrijving component 3", "Beschrijving Komponente 3", "Description composant 3")</f>
        <v>Description component 3</v>
      </c>
      <c r="C72" s="5"/>
      <c r="D72" s="54" t="str">
        <f>CHOOSE('TAB 1'!$A$3, "kg or % component 3", "kg of % component 3", "kg of % Komponente 3", "kg of % composant 3")</f>
        <v>kg or % component 3</v>
      </c>
      <c r="E72" s="55"/>
      <c r="F72" s="55"/>
      <c r="G72" s="55"/>
      <c r="H72" s="55"/>
      <c r="I72" s="55"/>
      <c r="J72" s="55"/>
      <c r="K72" s="55"/>
      <c r="L72" s="55"/>
      <c r="M72" s="55"/>
      <c r="N72" s="55"/>
      <c r="O72" s="55"/>
      <c r="P72" s="55"/>
      <c r="Q72" s="55"/>
      <c r="R72" s="55"/>
      <c r="S72" s="55"/>
      <c r="T72" s="55"/>
      <c r="U72" s="55"/>
      <c r="V72" s="55"/>
      <c r="W72" s="55"/>
      <c r="X72" s="55"/>
      <c r="Y72" s="55"/>
      <c r="Z72" s="55"/>
    </row>
    <row r="73" spans="1:26" ht="12.75" customHeight="1" x14ac:dyDescent="0.25">
      <c r="A73" s="5"/>
      <c r="B73" s="1" t="str">
        <f>CHOOSE('TAB 1'!$A$3, "Description component 4", "Beschrijving component 4", "Beschrijving Komponente 4", "Description composant 4")</f>
        <v>Description component 4</v>
      </c>
      <c r="C73" s="5"/>
      <c r="D73" s="54" t="str">
        <f>CHOOSE('TAB 1'!$A$3, "kg or % component 4", "kg of % component 4", "kg of % Komponente 4", "kg of % composant 4")</f>
        <v>kg or % component 4</v>
      </c>
      <c r="E73" s="55"/>
      <c r="F73" s="55"/>
      <c r="G73" s="55"/>
      <c r="H73" s="55"/>
      <c r="I73" s="55"/>
      <c r="J73" s="55"/>
      <c r="K73" s="55"/>
      <c r="L73" s="55"/>
      <c r="M73" s="55"/>
      <c r="N73" s="55"/>
      <c r="O73" s="55"/>
      <c r="P73" s="55"/>
      <c r="Q73" s="55"/>
      <c r="R73" s="55"/>
      <c r="S73" s="55"/>
      <c r="T73" s="55"/>
      <c r="U73" s="55"/>
      <c r="V73" s="55"/>
      <c r="W73" s="55"/>
      <c r="X73" s="55"/>
      <c r="Y73" s="55"/>
      <c r="Z73" s="55"/>
    </row>
    <row r="74" spans="1:26" ht="12.75" customHeight="1" x14ac:dyDescent="0.25">
      <c r="A74" s="5"/>
      <c r="B74" s="1" t="str">
        <f>CHOOSE('TAB 1'!$A$3, "Description component 5", "Beschrijving component 5", "Beschrijving Komponente 5", "Description composant 5")</f>
        <v>Description component 5</v>
      </c>
      <c r="C74" s="5"/>
      <c r="D74" s="54" t="str">
        <f>CHOOSE('TAB 1'!$A$3, "kg or % component 5", "kg of % component 5", "kg of % Komponente 5", "kg of % composant 5")</f>
        <v>kg or % component 5</v>
      </c>
      <c r="E74" s="55"/>
      <c r="F74" s="55"/>
      <c r="G74" s="55"/>
      <c r="H74" s="55"/>
      <c r="I74" s="55"/>
      <c r="J74" s="55"/>
      <c r="K74" s="55"/>
      <c r="L74" s="55"/>
      <c r="M74" s="55"/>
      <c r="N74" s="55"/>
      <c r="O74" s="55"/>
      <c r="P74" s="55"/>
      <c r="Q74" s="55"/>
      <c r="R74" s="55"/>
      <c r="S74" s="55"/>
      <c r="T74" s="55"/>
      <c r="U74" s="55"/>
      <c r="V74" s="55"/>
      <c r="W74" s="55"/>
      <c r="X74" s="55"/>
      <c r="Y74" s="55"/>
      <c r="Z74" s="55"/>
    </row>
    <row r="75" spans="1:26" ht="12.75" customHeight="1" x14ac:dyDescent="0.25">
      <c r="A75" s="5"/>
      <c r="B75" s="1" t="str">
        <f>CHOOSE('TAB 1'!$A$3, "Description component 6", "Beschrijving component 6", "Beschrijving Komponente 6", "Description composant 6")</f>
        <v>Description component 6</v>
      </c>
      <c r="C75" s="5"/>
      <c r="D75" s="54" t="str">
        <f>CHOOSE('TAB 1'!$A$3, "kg or % component 6", "kg of % component 6", "kg of % Komponente 6", "kg of % composant 6")</f>
        <v>kg or % component 6</v>
      </c>
      <c r="E75" s="55"/>
      <c r="F75" s="55"/>
      <c r="G75" s="55"/>
      <c r="H75" s="55"/>
      <c r="I75" s="55"/>
      <c r="J75" s="55"/>
      <c r="K75" s="55"/>
      <c r="L75" s="55"/>
      <c r="M75" s="55"/>
      <c r="N75" s="55"/>
      <c r="O75" s="55"/>
      <c r="P75" s="55"/>
      <c r="Q75" s="55"/>
      <c r="R75" s="55"/>
      <c r="S75" s="55"/>
      <c r="T75" s="55"/>
      <c r="U75" s="55"/>
      <c r="V75" s="55"/>
      <c r="W75" s="55"/>
      <c r="X75" s="55"/>
      <c r="Y75" s="55"/>
      <c r="Z75" s="55"/>
    </row>
    <row r="76" spans="1:26" ht="12.75" customHeight="1" x14ac:dyDescent="0.25">
      <c r="A76" s="5"/>
      <c r="B76" s="1" t="str">
        <f>CHOOSE('TAB 1'!$A$3, "Description component 7", "Beschrijving component 7", "Beschrijving Komponente 7", "Description composant 7")</f>
        <v>Description component 7</v>
      </c>
      <c r="C76" s="5"/>
      <c r="D76" s="54" t="str">
        <f>CHOOSE('TAB 1'!$A$3, "kg or % component 7", "kg of % component 7", "kg of % Komponente 7", "kg of % composant 7")</f>
        <v>kg or % component 7</v>
      </c>
      <c r="E76" s="55"/>
      <c r="F76" s="55"/>
      <c r="G76" s="55"/>
      <c r="H76" s="55"/>
      <c r="I76" s="55"/>
      <c r="J76" s="55"/>
      <c r="K76" s="55"/>
      <c r="L76" s="55"/>
      <c r="M76" s="55"/>
      <c r="N76" s="55"/>
      <c r="O76" s="55"/>
      <c r="P76" s="55"/>
      <c r="Q76" s="55"/>
      <c r="R76" s="55"/>
      <c r="S76" s="55"/>
      <c r="T76" s="55"/>
      <c r="U76" s="55"/>
      <c r="V76" s="55"/>
      <c r="W76" s="55"/>
      <c r="X76" s="55"/>
      <c r="Y76" s="55"/>
      <c r="Z76" s="55"/>
    </row>
    <row r="77" spans="1:26" ht="12.75" customHeight="1" x14ac:dyDescent="0.25">
      <c r="A77" s="5"/>
      <c r="B77" s="1" t="str">
        <f>CHOOSE('TAB 1'!$A$3, "Description component 8", "Beschrijving component 8", "Beschrijving Komponente 8", "Description composant 8")</f>
        <v>Description component 8</v>
      </c>
      <c r="C77" s="5"/>
      <c r="D77" s="54" t="str">
        <f>CHOOSE('TAB 1'!$A$3, "kg or % component 8", "kg of % component 8", "kg of % Komponente 8", "kg of % composant 8")</f>
        <v>kg or % component 8</v>
      </c>
      <c r="E77" s="55"/>
      <c r="F77" s="55"/>
      <c r="G77" s="55"/>
      <c r="H77" s="55"/>
      <c r="I77" s="55"/>
      <c r="J77" s="55"/>
      <c r="K77" s="55"/>
      <c r="L77" s="55"/>
      <c r="M77" s="55"/>
      <c r="N77" s="55"/>
      <c r="O77" s="55"/>
      <c r="P77" s="55"/>
      <c r="Q77" s="55"/>
      <c r="R77" s="55"/>
      <c r="S77" s="55"/>
      <c r="T77" s="55"/>
      <c r="U77" s="55"/>
      <c r="V77" s="55"/>
      <c r="W77" s="55"/>
      <c r="X77" s="55"/>
      <c r="Y77" s="55"/>
      <c r="Z77" s="55"/>
    </row>
    <row r="78" spans="1:26" ht="12.75" customHeight="1" x14ac:dyDescent="0.25">
      <c r="A78" s="5"/>
      <c r="B78" s="1" t="str">
        <f>CHOOSE('TAB 1'!$A$3, "Description component 9", "Beschrijving component 9", "Beschrijving Komponente 9", "Description composant 9")</f>
        <v>Description component 9</v>
      </c>
      <c r="C78" s="5"/>
      <c r="D78" s="54" t="str">
        <f>CHOOSE('TAB 1'!$A$3, "kg or % component 9", "kg of % component 9", "kg of % Komponente 9", "kg of % composant 9")</f>
        <v>kg or % component 9</v>
      </c>
      <c r="E78" s="55"/>
      <c r="F78" s="55"/>
      <c r="G78" s="55"/>
      <c r="H78" s="55"/>
      <c r="I78" s="55"/>
      <c r="J78" s="55"/>
      <c r="K78" s="55"/>
      <c r="L78" s="55"/>
      <c r="M78" s="55"/>
      <c r="N78" s="55"/>
      <c r="O78" s="55"/>
      <c r="P78" s="55"/>
      <c r="Q78" s="55"/>
      <c r="R78" s="55"/>
      <c r="S78" s="55"/>
      <c r="T78" s="55"/>
      <c r="U78" s="55"/>
      <c r="V78" s="55"/>
      <c r="W78" s="55"/>
      <c r="X78" s="55"/>
      <c r="Y78" s="55"/>
      <c r="Z78" s="55"/>
    </row>
    <row r="79" spans="1:26" ht="12.75" customHeight="1" x14ac:dyDescent="0.25">
      <c r="A79" s="5"/>
      <c r="B79" s="1" t="str">
        <f>CHOOSE('TAB 1'!$A$3, "Description component 10", "Beschrijving component 10", "Beschrijving Komponente 10", "Description composant 10")</f>
        <v>Description component 10</v>
      </c>
      <c r="C79" s="5"/>
      <c r="D79" s="54" t="str">
        <f>CHOOSE('TAB 1'!$A$3, "kg or % component 10", "kg of % component 10", "kg of % Komponente 10", "kg of % composant 10")</f>
        <v>kg or % component 10</v>
      </c>
      <c r="E79" s="55"/>
      <c r="F79" s="55"/>
      <c r="G79" s="55"/>
      <c r="H79" s="55"/>
      <c r="I79" s="55"/>
      <c r="J79" s="55"/>
      <c r="K79" s="55"/>
      <c r="L79" s="55"/>
      <c r="M79" s="55"/>
      <c r="N79" s="55"/>
      <c r="O79" s="55"/>
      <c r="P79" s="55"/>
      <c r="Q79" s="55"/>
      <c r="R79" s="55"/>
      <c r="S79" s="55"/>
      <c r="T79" s="55"/>
      <c r="U79" s="55"/>
      <c r="V79" s="55"/>
      <c r="W79" s="55"/>
      <c r="X79" s="55"/>
      <c r="Y79" s="55"/>
      <c r="Z79" s="55"/>
    </row>
    <row r="80" spans="1:26" ht="12.75" customHeight="1" x14ac:dyDescent="0.25">
      <c r="A80" s="5"/>
      <c r="B80" s="1" t="str">
        <f>CHOOSE('TAB 1'!$A$3, "Description component 11", "Beschrijving component 11", "Beschrijving Komponente 11", "Description composant 11")</f>
        <v>Description component 11</v>
      </c>
      <c r="C80" s="5"/>
      <c r="D80" s="54" t="str">
        <f>CHOOSE('TAB 1'!$A$3, "kg or % component 11", "kg of % component 11", "kg of % Komponente 11", "kg of % composant 11")</f>
        <v>kg or % component 11</v>
      </c>
      <c r="E80" s="55"/>
      <c r="F80" s="55"/>
      <c r="G80" s="55"/>
      <c r="H80" s="55"/>
      <c r="I80" s="55"/>
      <c r="J80" s="55"/>
      <c r="K80" s="55"/>
      <c r="L80" s="55"/>
      <c r="M80" s="55"/>
      <c r="N80" s="55"/>
      <c r="O80" s="55"/>
      <c r="P80" s="55"/>
      <c r="Q80" s="55"/>
      <c r="R80" s="55"/>
      <c r="S80" s="55"/>
      <c r="T80" s="55"/>
      <c r="U80" s="55"/>
      <c r="V80" s="55"/>
      <c r="W80" s="55"/>
      <c r="X80" s="55"/>
      <c r="Y80" s="55"/>
      <c r="Z80" s="55"/>
    </row>
    <row r="81" spans="1:26" ht="12.75" customHeight="1" x14ac:dyDescent="0.25">
      <c r="A81" s="5"/>
      <c r="B81" s="1" t="str">
        <f>CHOOSE('TAB 1'!$A$3, "Description component 12", "Beschrijving component 12", "Beschrijving Komponente 12", "Description composant 12")</f>
        <v>Description component 12</v>
      </c>
      <c r="C81" s="5"/>
      <c r="D81" s="54" t="str">
        <f>CHOOSE('TAB 1'!$A$3, "kg or % component 12", "kg of % component 12", "kg of % Komponente 12", "kg of % composant 12")</f>
        <v>kg or % component 12</v>
      </c>
      <c r="E81" s="55"/>
      <c r="F81" s="55"/>
      <c r="G81" s="55"/>
      <c r="H81" s="55"/>
      <c r="I81" s="55"/>
      <c r="J81" s="55"/>
      <c r="K81" s="55"/>
      <c r="L81" s="55"/>
      <c r="M81" s="55"/>
      <c r="N81" s="55"/>
      <c r="O81" s="55"/>
      <c r="P81" s="55"/>
      <c r="Q81" s="55"/>
      <c r="R81" s="55"/>
      <c r="S81" s="55"/>
      <c r="T81" s="55"/>
      <c r="U81" s="55"/>
      <c r="V81" s="55"/>
      <c r="W81" s="55"/>
      <c r="X81" s="55"/>
      <c r="Y81" s="55"/>
      <c r="Z81" s="55"/>
    </row>
    <row r="82" spans="1:26" ht="12.75" customHeight="1" x14ac:dyDescent="0.25">
      <c r="A82" s="5"/>
      <c r="B82" s="1" t="str">
        <f>CHOOSE('TAB 1'!$A$3, "Description component 13", "Beschrijving component 13", "Beschrijving Komponente 13", "Description composant 13")</f>
        <v>Description component 13</v>
      </c>
      <c r="C82" s="5"/>
      <c r="D82" s="54" t="str">
        <f>CHOOSE('TAB 1'!$A$3, "kg or % component 13", "kg of % component 13", "kg of % Komponente 13", "kg of % composant 13")</f>
        <v>kg or % component 13</v>
      </c>
      <c r="E82" s="55"/>
      <c r="F82" s="55"/>
      <c r="G82" s="55"/>
      <c r="H82" s="55"/>
      <c r="I82" s="55"/>
      <c r="J82" s="55"/>
      <c r="K82" s="55"/>
      <c r="L82" s="55"/>
      <c r="M82" s="55"/>
      <c r="N82" s="55"/>
      <c r="O82" s="55"/>
      <c r="P82" s="55"/>
      <c r="Q82" s="55"/>
      <c r="R82" s="55"/>
      <c r="S82" s="55"/>
      <c r="T82" s="55"/>
      <c r="U82" s="55"/>
      <c r="V82" s="55"/>
      <c r="W82" s="55"/>
      <c r="X82" s="55"/>
      <c r="Y82" s="55"/>
      <c r="Z82" s="55"/>
    </row>
    <row r="83" spans="1:26" ht="12.75" customHeight="1" x14ac:dyDescent="0.25">
      <c r="A83" s="5"/>
      <c r="B83" s="1" t="str">
        <f>CHOOSE('TAB 1'!$A$3, "Description component 14", "Beschrijving component 14", "Beschrijving Komponente 14", "Description composant 14")</f>
        <v>Description component 14</v>
      </c>
      <c r="C83" s="5"/>
      <c r="D83" s="54" t="str">
        <f>CHOOSE('TAB 1'!$A$3, "kg or % component 14", "kg of % component 14", "kg of % Komponente 14", "kg of % composant 14")</f>
        <v>kg or % component 14</v>
      </c>
      <c r="E83" s="55"/>
      <c r="F83" s="55"/>
      <c r="G83" s="55"/>
      <c r="H83" s="55"/>
      <c r="I83" s="55"/>
      <c r="J83" s="55"/>
      <c r="K83" s="55"/>
      <c r="L83" s="55"/>
      <c r="M83" s="55"/>
      <c r="N83" s="55"/>
      <c r="O83" s="55"/>
      <c r="P83" s="55"/>
      <c r="Q83" s="55"/>
      <c r="R83" s="55"/>
      <c r="S83" s="55"/>
      <c r="T83" s="55"/>
      <c r="U83" s="55"/>
      <c r="V83" s="55"/>
      <c r="W83" s="55"/>
      <c r="X83" s="55"/>
      <c r="Y83" s="55"/>
      <c r="Z83" s="55"/>
    </row>
    <row r="84" spans="1:26" ht="12.75" customHeight="1" x14ac:dyDescent="0.25">
      <c r="A84" s="5"/>
      <c r="B84" s="1" t="str">
        <f>CHOOSE('TAB 1'!$A$3, "Description component 15", "Beschrijving component 15", "Beschrijving Komponente 15", "Description composant 15")</f>
        <v>Description component 15</v>
      </c>
      <c r="C84" s="5"/>
      <c r="D84" s="54" t="str">
        <f>CHOOSE('TAB 1'!$A$3, "kg or % component 15", "kg of % component 15", "kg of % Komponente 15", "kg of % composant 15")</f>
        <v>kg or % component 15</v>
      </c>
      <c r="E84" s="55"/>
      <c r="F84" s="55"/>
      <c r="G84" s="55"/>
      <c r="H84" s="55"/>
      <c r="I84" s="55"/>
      <c r="J84" s="55"/>
      <c r="K84" s="55"/>
      <c r="L84" s="55"/>
      <c r="M84" s="55"/>
      <c r="N84" s="55"/>
      <c r="O84" s="55"/>
      <c r="P84" s="55"/>
      <c r="Q84" s="55"/>
      <c r="R84" s="55"/>
      <c r="S84" s="55"/>
      <c r="T84" s="55"/>
      <c r="U84" s="55"/>
      <c r="V84" s="55"/>
      <c r="W84" s="55"/>
      <c r="X84" s="55"/>
      <c r="Y84" s="55"/>
      <c r="Z84" s="55"/>
    </row>
    <row r="85" spans="1:26" ht="12.75" customHeight="1" x14ac:dyDescent="0.25">
      <c r="A85" s="5"/>
      <c r="B85" s="1" t="str">
        <f>CHOOSE('TAB 1'!$A$3, "Description component 16", "Beschrijving component 16", "Beschrijving Komponente 16", "Description composant 16")</f>
        <v>Description component 16</v>
      </c>
      <c r="C85" s="5"/>
      <c r="D85" s="54" t="str">
        <f>CHOOSE('TAB 1'!$A$3, "kg or % component 16", "kg of % component 16", "kg of % Komponente 16", "kg of % composant 16")</f>
        <v>kg or % component 16</v>
      </c>
      <c r="E85" s="55"/>
      <c r="F85" s="55"/>
      <c r="G85" s="55"/>
      <c r="H85" s="55"/>
      <c r="I85" s="55"/>
      <c r="J85" s="55"/>
      <c r="K85" s="55"/>
      <c r="L85" s="55"/>
      <c r="M85" s="55"/>
      <c r="N85" s="55"/>
      <c r="O85" s="55"/>
      <c r="P85" s="55"/>
      <c r="Q85" s="55"/>
      <c r="R85" s="55"/>
      <c r="S85" s="55"/>
      <c r="T85" s="55"/>
      <c r="U85" s="55"/>
      <c r="V85" s="55"/>
      <c r="W85" s="55"/>
      <c r="X85" s="55"/>
      <c r="Y85" s="55"/>
      <c r="Z85" s="55"/>
    </row>
    <row r="86" spans="1:26" ht="12.75" customHeight="1" x14ac:dyDescent="0.25">
      <c r="A86" s="5"/>
      <c r="B86" s="1" t="str">
        <f>CHOOSE('TAB 1'!$A$3, "Description component 17", "Beschrijving component 17", "Beschrijving Komponente 17", "Description composant 17")</f>
        <v>Description component 17</v>
      </c>
      <c r="C86" s="5"/>
      <c r="D86" s="54" t="str">
        <f>CHOOSE('TAB 1'!$A$3, "kg or % component 17", "kg of % component 17", "kg of % Komponente 17", "kg of % composant 17")</f>
        <v>kg or % component 17</v>
      </c>
      <c r="E86" s="55"/>
      <c r="F86" s="55"/>
      <c r="G86" s="55"/>
      <c r="H86" s="55"/>
      <c r="I86" s="55"/>
      <c r="J86" s="55"/>
      <c r="K86" s="55"/>
      <c r="L86" s="55"/>
      <c r="M86" s="55"/>
      <c r="N86" s="55"/>
      <c r="O86" s="55"/>
      <c r="P86" s="55"/>
      <c r="Q86" s="55"/>
      <c r="R86" s="55"/>
      <c r="S86" s="55"/>
      <c r="T86" s="55"/>
      <c r="U86" s="55"/>
      <c r="V86" s="55"/>
      <c r="W86" s="55"/>
      <c r="X86" s="55"/>
      <c r="Y86" s="55"/>
      <c r="Z86" s="55"/>
    </row>
    <row r="87" spans="1:26" ht="12.75" customHeight="1" x14ac:dyDescent="0.25">
      <c r="A87" s="5"/>
      <c r="B87" s="1" t="str">
        <f>CHOOSE('TAB 1'!$A$3, "Description component 18", "Beschrijving component 18", "Beschrijving Komponente 18", "Description composant 18")</f>
        <v>Description component 18</v>
      </c>
      <c r="C87" s="5"/>
      <c r="D87" s="54" t="str">
        <f>CHOOSE('TAB 1'!$A$3, "kg or % component 18", "kg of % component 18", "kg of % Komponente 18", "kg of % composant 18")</f>
        <v>kg or % component 18</v>
      </c>
      <c r="E87" s="55"/>
      <c r="F87" s="55"/>
      <c r="G87" s="55"/>
      <c r="H87" s="55"/>
      <c r="I87" s="55"/>
      <c r="J87" s="55"/>
      <c r="K87" s="55"/>
      <c r="L87" s="55"/>
      <c r="M87" s="55"/>
      <c r="N87" s="55"/>
      <c r="O87" s="55"/>
      <c r="P87" s="55"/>
      <c r="Q87" s="55"/>
      <c r="R87" s="55"/>
      <c r="S87" s="55"/>
      <c r="T87" s="55"/>
      <c r="U87" s="55"/>
      <c r="V87" s="55"/>
      <c r="W87" s="55"/>
      <c r="X87" s="55"/>
      <c r="Y87" s="55"/>
      <c r="Z87" s="55"/>
    </row>
    <row r="88" spans="1:26" ht="12.75" customHeight="1" x14ac:dyDescent="0.25">
      <c r="A88" s="5"/>
      <c r="B88" s="1" t="str">
        <f>CHOOSE('TAB 1'!$A$3, "Description component 19", "Beschrijving component 19", "Beschrijving Komponente 19", "Description composant 19")</f>
        <v>Description component 19</v>
      </c>
      <c r="C88" s="5"/>
      <c r="D88" s="54" t="str">
        <f>CHOOSE('TAB 1'!$A$3, "kg or % component 19", "kg of % component 19", "kg of % Komponente 19", "kg of % composant 19")</f>
        <v>kg or % component 19</v>
      </c>
      <c r="E88" s="55"/>
      <c r="F88" s="55"/>
      <c r="G88" s="55"/>
      <c r="H88" s="55"/>
      <c r="I88" s="55"/>
      <c r="J88" s="55"/>
      <c r="K88" s="55"/>
      <c r="L88" s="55"/>
      <c r="M88" s="55"/>
      <c r="N88" s="55"/>
      <c r="O88" s="55"/>
      <c r="P88" s="55"/>
      <c r="Q88" s="55"/>
      <c r="R88" s="55"/>
      <c r="S88" s="55"/>
      <c r="T88" s="55"/>
      <c r="U88" s="55"/>
      <c r="V88" s="55"/>
      <c r="W88" s="55"/>
      <c r="X88" s="55"/>
      <c r="Y88" s="55"/>
      <c r="Z88" s="55"/>
    </row>
    <row r="89" spans="1:26" ht="12.75" customHeight="1" x14ac:dyDescent="0.25">
      <c r="A89" s="5"/>
      <c r="B89" s="1" t="str">
        <f>CHOOSE('TAB 1'!$A$3, "Description component 20", "Beschrijving component 20", "Beschrijving Komponente 20", "Description composant 20")</f>
        <v>Description component 20</v>
      </c>
      <c r="C89" s="5"/>
      <c r="D89" s="54" t="str">
        <f>CHOOSE('TAB 1'!$A$3, "kg or % component 20", "kg of % component 20", "kg of % Komponente 20", "kg of % composant 20")</f>
        <v>kg or % component 20</v>
      </c>
      <c r="E89" s="55"/>
      <c r="F89" s="55"/>
      <c r="G89" s="55"/>
      <c r="H89" s="55"/>
      <c r="I89" s="55"/>
      <c r="J89" s="55"/>
      <c r="K89" s="55"/>
      <c r="L89" s="55"/>
      <c r="M89" s="55"/>
      <c r="N89" s="55"/>
      <c r="O89" s="55"/>
      <c r="P89" s="55"/>
      <c r="Q89" s="55"/>
      <c r="R89" s="55"/>
      <c r="S89" s="55"/>
      <c r="T89" s="55"/>
      <c r="U89" s="55"/>
      <c r="V89" s="55"/>
      <c r="W89" s="55"/>
      <c r="X89" s="55"/>
      <c r="Y89" s="55"/>
      <c r="Z89" s="55"/>
    </row>
    <row r="90" spans="1:26" x14ac:dyDescent="0.2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x14ac:dyDescent="0.25">
      <c r="A91" s="57" t="str">
        <f>CHOOSE('TAB 1'!$A$3, "SCOPE AND TYPE", "TOEPASSINGSGEBIED EN TYPE", "UMFANG UND ART", "CHAMP D’APPLICATION ET TYPE")</f>
        <v>SCOPE AND TYPE</v>
      </c>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spans="1:26" ht="99.95" customHeight="1" x14ac:dyDescent="0.25">
      <c r="A92" s="5"/>
      <c r="B92" s="54" t="str">
        <f>CHOOSE('TAB 1'!$A$3, "Geographical location, where produced, where applied (market), where end-of-life, background database (Gabi/Ecoinvent version), which LCA software, which type of EPD, average EPD or specific.", "Geografische locatie, waar geproduceerd, waar wordt het product verkocht, waar wordt het product afgedankt, achtergrond database (Gabi/Ecoinvent versie), welke LCA software, welk type EPD certificaat, gemiddeld EPD of bedrijfsspecifiek.", "Geografischer Standort, Herstellungsort, Verwendungsort (Markt), End-of-Life, Hintergrunddatenbank (Gabi/Ecoinvent-Version), welche LCA-Software, welche Art von EPD, durchschnittliche EPD oder spezifische.", "Situation géographique, lieu de production, lieu d’application (marché), lieu de fin de vie, base de données de référence (version Gabi/Ecoinvent), logiciel d’ACV, type d’EPD, EPD moyen ou spécifique.")</f>
        <v>Geographical location, where produced, where applied (market), where end-of-life, background database (Gabi/Ecoinvent version), which LCA software, which type of EPD, average EPD or specific.</v>
      </c>
      <c r="C92" s="55"/>
      <c r="D92" s="55"/>
      <c r="E92" s="55"/>
      <c r="F92" s="55"/>
      <c r="G92" s="55"/>
      <c r="H92" s="55"/>
      <c r="I92" s="55"/>
      <c r="J92" s="55"/>
      <c r="K92" s="55"/>
      <c r="L92" s="55"/>
      <c r="M92" s="55"/>
      <c r="N92" s="55"/>
      <c r="O92" s="55"/>
      <c r="P92" s="55"/>
      <c r="Q92" s="55"/>
      <c r="R92" s="55"/>
      <c r="S92" s="55"/>
      <c r="T92" s="55"/>
      <c r="U92" s="55"/>
      <c r="V92" s="55"/>
      <c r="W92" s="55"/>
      <c r="X92" s="55"/>
      <c r="Y92" s="55"/>
      <c r="Z92" s="55"/>
    </row>
  </sheetData>
  <sheetProtection algorithmName="SHA-512" hashValue="KGZzFXq/W0MC/lOA2rg/p+nk4ELkwDpxLWtxptJbfzbYyfTux9xlWHAsfsLb+wgWgAKrBiiS5AiSviLkIIigjQ==" saltValue="K9YOVypO5u+tRc9QJbdEEw==" spinCount="100000" sheet="1" objects="1" scenarios="1" selectLockedCells="1"/>
  <mergeCells count="47">
    <mergeCell ref="B15:Z15"/>
    <mergeCell ref="D85:Z85"/>
    <mergeCell ref="D86:Z86"/>
    <mergeCell ref="D87:Z87"/>
    <mergeCell ref="D88:Z88"/>
    <mergeCell ref="D71:Z71"/>
    <mergeCell ref="D72:Z72"/>
    <mergeCell ref="D73:Z73"/>
    <mergeCell ref="D74:Z74"/>
    <mergeCell ref="A16:Z16"/>
    <mergeCell ref="B17:Z17"/>
    <mergeCell ref="A26:Z27"/>
    <mergeCell ref="A29:Z29"/>
    <mergeCell ref="B30:Z30"/>
    <mergeCell ref="A39:Z40"/>
    <mergeCell ref="B28:Z28"/>
    <mergeCell ref="A1:Z1"/>
    <mergeCell ref="B2:Z2"/>
    <mergeCell ref="A3:Z3"/>
    <mergeCell ref="B4:Z4"/>
    <mergeCell ref="A13:Z14"/>
    <mergeCell ref="B43:Z43"/>
    <mergeCell ref="A42:Z42"/>
    <mergeCell ref="A52:Z53"/>
    <mergeCell ref="B41:Z41"/>
    <mergeCell ref="B54:Z54"/>
    <mergeCell ref="A55:Z55"/>
    <mergeCell ref="B56:Z56"/>
    <mergeCell ref="A65:Z66"/>
    <mergeCell ref="B67:Z67"/>
    <mergeCell ref="D70:Z70"/>
    <mergeCell ref="C69:Z69"/>
    <mergeCell ref="A68:Z68"/>
    <mergeCell ref="D75:Z75"/>
    <mergeCell ref="D76:Z76"/>
    <mergeCell ref="D77:Z77"/>
    <mergeCell ref="D78:Z78"/>
    <mergeCell ref="D79:Z79"/>
    <mergeCell ref="D89:Z89"/>
    <mergeCell ref="A90:Z90"/>
    <mergeCell ref="A91:Z91"/>
    <mergeCell ref="B92:Z92"/>
    <mergeCell ref="D80:Z80"/>
    <mergeCell ref="D81:Z81"/>
    <mergeCell ref="D82:Z82"/>
    <mergeCell ref="D83:Z83"/>
    <mergeCell ref="D84:Z84"/>
  </mergeCells>
  <pageMargins left="0.7" right="0.7" top="0.75" bottom="0.75" header="0.3" footer="0.3"/>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U35"/>
  <sheetViews>
    <sheetView zoomScaleNormal="100" zoomScalePageLayoutView="73" workbookViewId="0">
      <selection activeCell="A3" sqref="A3"/>
    </sheetView>
  </sheetViews>
  <sheetFormatPr defaultColWidth="8.85546875" defaultRowHeight="12.75" x14ac:dyDescent="0.25"/>
  <cols>
    <col min="1" max="1" width="75.7109375" style="4" customWidth="1"/>
    <col min="2" max="2" width="20.7109375" style="4" customWidth="1"/>
    <col min="3" max="20" width="10.7109375" style="4" customWidth="1"/>
    <col min="21" max="21" width="10.7109375" style="1" customWidth="1"/>
    <col min="22" max="26" width="10.7109375" style="4" customWidth="1"/>
    <col min="27" max="16384" width="8.85546875" style="4"/>
  </cols>
  <sheetData>
    <row r="1" spans="1:47" ht="110.1" customHeight="1" x14ac:dyDescent="0.2">
      <c r="A1" s="63" t="str">
        <f>CHOOSE('TAB 1'!$A$3, "PRODUCT STAGE", "PRODUCTIE FASE", "PRODUKTPHASE", "STADE DU PRODUIT")</f>
        <v>PRODUCT STAGE</v>
      </c>
      <c r="B1" s="63"/>
      <c r="C1" s="63"/>
      <c r="D1" s="63" t="str">
        <f>CHOOSE('TAB 1'!$A$3, "CONSTRUCTION PROCES STAGE", "CONSTRUCTIE FASE", "BAUPROZESSPHASE", "STADE DU PROCESSUS DE CONSTRUCTION")</f>
        <v>CONSTRUCTION PROCES STAGE</v>
      </c>
      <c r="E1" s="63"/>
      <c r="F1" s="63" t="str">
        <f>CHOOSE('TAB 1'!$A$3, "USER STAGE", "GEBRUIKSFASE", "BENUTZERPHASE", "STADE DE L’UTILISATION")</f>
        <v>USER STAGE</v>
      </c>
      <c r="G1" s="63"/>
      <c r="H1" s="63"/>
      <c r="I1" s="63"/>
      <c r="J1" s="63"/>
      <c r="K1" s="63"/>
      <c r="L1" s="63"/>
      <c r="M1" s="63" t="str">
        <f>CHOOSE('TAB 1'!$A$3, "END OF LIFE STAGE", "AFDANKINGSFASE", "LEBENSENDEPHASE", "STADE DE FIN DE VIE")</f>
        <v>END OF LIFE STAGE</v>
      </c>
      <c r="N1" s="63"/>
      <c r="O1" s="63"/>
      <c r="P1" s="63"/>
      <c r="Q1" s="29" t="str">
        <f>CHOOSE('TAB 1'!$A$3, "BENEFITS AND LOADS BEYOND THE SYSTEM BOUNDARIES", "OPBRENGSTEN EN LASTEN BUITEN DE SYSTEEMGRENZEN", "VORTEILE UND BELASTUNGEN ÜBER DIE SYSTEMGRENZEN HINAUS", "AVANTAGES ET CHARGES AU-DELÀ DES LIMITES DU SYSTÈME")</f>
        <v>BENEFITS AND LOADS BEYOND THE SYSTEM BOUNDARIES</v>
      </c>
      <c r="R1" s="59"/>
      <c r="S1" s="59"/>
      <c r="T1" s="59"/>
      <c r="U1" s="59"/>
      <c r="V1" s="59"/>
      <c r="W1" s="59"/>
      <c r="X1" s="59"/>
      <c r="Y1" s="59"/>
      <c r="Z1" s="59"/>
    </row>
    <row r="2" spans="1:47" ht="12.75" customHeight="1" x14ac:dyDescent="0.25">
      <c r="A2" s="4" t="s">
        <v>9</v>
      </c>
      <c r="B2" s="4" t="s">
        <v>10</v>
      </c>
      <c r="C2" s="4" t="s">
        <v>11</v>
      </c>
      <c r="D2" s="4" t="s">
        <v>12</v>
      </c>
      <c r="E2" s="4" t="s">
        <v>13</v>
      </c>
      <c r="F2" s="4" t="s">
        <v>14</v>
      </c>
      <c r="G2" s="4" t="s">
        <v>15</v>
      </c>
      <c r="H2" s="4" t="s">
        <v>16</v>
      </c>
      <c r="I2" s="4" t="s">
        <v>17</v>
      </c>
      <c r="J2" s="4" t="s">
        <v>18</v>
      </c>
      <c r="K2" s="4" t="s">
        <v>19</v>
      </c>
      <c r="L2" s="4" t="s">
        <v>20</v>
      </c>
      <c r="M2" s="4" t="s">
        <v>21</v>
      </c>
      <c r="N2" s="4" t="s">
        <v>22</v>
      </c>
      <c r="O2" s="4" t="s">
        <v>23</v>
      </c>
      <c r="P2" s="4" t="s">
        <v>24</v>
      </c>
      <c r="Q2" s="4" t="s">
        <v>25</v>
      </c>
      <c r="R2" s="59"/>
      <c r="S2" s="59"/>
      <c r="T2" s="59"/>
      <c r="U2" s="59"/>
      <c r="V2" s="59"/>
      <c r="W2" s="59"/>
      <c r="X2" s="59"/>
      <c r="Y2" s="59"/>
      <c r="Z2" s="59"/>
    </row>
    <row r="3" spans="1:47" ht="12.75" customHeight="1" x14ac:dyDescent="0.25">
      <c r="A3" s="5"/>
      <c r="B3" s="5"/>
      <c r="C3" s="5"/>
      <c r="D3" s="5"/>
      <c r="E3" s="5"/>
      <c r="F3" s="5"/>
      <c r="G3" s="5"/>
      <c r="H3" s="5"/>
      <c r="I3" s="5"/>
      <c r="J3" s="5"/>
      <c r="K3" s="5"/>
      <c r="L3" s="5"/>
      <c r="M3" s="5"/>
      <c r="N3" s="5"/>
      <c r="O3" s="5"/>
      <c r="P3" s="5"/>
      <c r="Q3" s="5"/>
      <c r="R3" s="60" t="str">
        <f>CHOOSE('TAB 1'!$A$3, "X = Module assessed", "X = Module berekend", "X = Modul bewertet", "X = Module évalué")</f>
        <v>X = Module assessed</v>
      </c>
      <c r="S3" s="61"/>
      <c r="T3" s="61"/>
      <c r="U3" s="61"/>
      <c r="V3" s="61"/>
      <c r="W3" s="61"/>
      <c r="X3" s="61"/>
      <c r="Y3" s="61"/>
      <c r="Z3" s="61"/>
    </row>
    <row r="4" spans="1:47" ht="12.75" customHeight="1" x14ac:dyDescent="0.25">
      <c r="A4" s="62"/>
      <c r="B4" s="62"/>
      <c r="C4" s="62"/>
      <c r="D4" s="62"/>
      <c r="E4" s="62"/>
      <c r="F4" s="62"/>
      <c r="G4" s="62"/>
      <c r="H4" s="62"/>
      <c r="I4" s="62"/>
      <c r="J4" s="62"/>
      <c r="K4" s="62"/>
      <c r="L4" s="62"/>
      <c r="M4" s="62"/>
      <c r="N4" s="62"/>
      <c r="O4" s="62"/>
      <c r="P4" s="62"/>
      <c r="Q4" s="62"/>
      <c r="R4" s="55" t="str">
        <f>CHOOSE('TAB 1'!$A$3, "ND = Not Declared", "ND = Module niet gedeclareerd", "ND = Nicht deklariert", "ND = Non déclaré")</f>
        <v>ND = Not Declared</v>
      </c>
      <c r="S4" s="55"/>
      <c r="T4" s="55"/>
      <c r="U4" s="55"/>
      <c r="V4" s="55"/>
      <c r="W4" s="55"/>
      <c r="X4" s="55"/>
      <c r="Y4" s="55"/>
      <c r="Z4" s="55"/>
    </row>
    <row r="5" spans="1:47" ht="12.75" customHeight="1" x14ac:dyDescent="0.25">
      <c r="A5" s="56" t="str">
        <f>CHOOSE('TAB 1'!$A$3, "REPRESENTATIVENESS (if average)", "REPRESENTATIVITEIT (Indien gemiddeld)", "REPRÄSENTATIVITÄT (falls durchschnittlich)", "REPRÉSENTATIVITÉ (si moyen)")</f>
        <v>REPRESENTATIVENESS (if average)</v>
      </c>
      <c r="B5" s="56"/>
      <c r="C5" s="56"/>
      <c r="D5" s="56"/>
      <c r="E5" s="56"/>
      <c r="F5" s="56"/>
      <c r="G5" s="56"/>
      <c r="H5" s="56"/>
      <c r="I5" s="56"/>
      <c r="J5" s="56"/>
      <c r="K5" s="56"/>
      <c r="L5" s="56"/>
      <c r="M5" s="56"/>
      <c r="N5" s="56"/>
      <c r="O5" s="56"/>
      <c r="P5" s="56"/>
      <c r="Q5" s="56"/>
      <c r="R5" s="56"/>
      <c r="S5" s="56"/>
      <c r="T5" s="56"/>
      <c r="U5" s="56"/>
      <c r="V5" s="56"/>
      <c r="W5" s="56"/>
      <c r="X5" s="56"/>
      <c r="Y5" s="56"/>
      <c r="Z5" s="56"/>
    </row>
    <row r="6" spans="1:47" s="24" customFormat="1" ht="99.95" customHeight="1" x14ac:dyDescent="0.25">
      <c r="A6" s="5"/>
      <c r="B6" s="60" t="str">
        <f>CHOOSE('TAB 1'!$A$3, "How selection sites, restrictions, number of plants, gegraphical coverage, names companies, based on CEN DTS16970.", "Hoe worden sites geselecteerd, Beperkingen, Aantal fabrieken, Geografische dekking, Namen deelnemende fabrieken, Gebaseerd op CEN DTS16970.", "Auswahl der Standorte, Einschränkungen, Anzahl der Anlagen, geografische Abdeckung, Firmennamen, basierend auf CEN DTS16970.", " Comment sélectionner les sites, les restrictions, le nombre d’usines, la couverture géographique, les noms des entreprises, sur la base de la norme CEN DTS16970.")</f>
        <v>How selection sites, restrictions, number of plants, gegraphical coverage, names companies, based on CEN DTS16970.</v>
      </c>
      <c r="C6" s="61"/>
      <c r="D6" s="61"/>
      <c r="E6" s="61"/>
      <c r="F6" s="61"/>
      <c r="G6" s="61"/>
      <c r="H6" s="61"/>
      <c r="I6" s="61"/>
      <c r="J6" s="61"/>
      <c r="K6" s="61"/>
      <c r="L6" s="61"/>
      <c r="M6" s="61"/>
      <c r="N6" s="61"/>
      <c r="O6" s="61"/>
      <c r="P6" s="61"/>
      <c r="Q6" s="61"/>
      <c r="R6" s="61"/>
      <c r="S6" s="61"/>
      <c r="T6" s="61"/>
      <c r="U6" s="61"/>
      <c r="V6" s="61"/>
      <c r="W6" s="61"/>
      <c r="X6" s="61"/>
      <c r="Y6" s="61"/>
      <c r="Z6" s="61"/>
      <c r="AA6" s="4"/>
      <c r="AB6" s="4"/>
      <c r="AC6" s="4"/>
      <c r="AD6" s="4"/>
      <c r="AE6" s="4"/>
      <c r="AF6" s="4"/>
      <c r="AG6" s="4"/>
      <c r="AH6" s="4"/>
      <c r="AI6" s="4"/>
      <c r="AJ6" s="4"/>
      <c r="AK6" s="4"/>
      <c r="AL6" s="4"/>
      <c r="AM6" s="4"/>
      <c r="AN6" s="4"/>
      <c r="AO6" s="4"/>
      <c r="AP6" s="4"/>
      <c r="AQ6" s="4"/>
      <c r="AR6" s="4"/>
      <c r="AS6" s="4"/>
      <c r="AT6" s="4"/>
      <c r="AU6" s="4"/>
    </row>
    <row r="7" spans="1:47" ht="15" customHeight="1" x14ac:dyDescent="0.25">
      <c r="A7" s="58" t="str">
        <f>CHOOSE('TAB 1'!$A$3, "CALCULATION RULES, PART 1", "REKENREGELS, DEEL 1", "BERECHNUNGSREGELN, TEIL 1", "RÈGLES DE CALCUL, PARTIE 1")</f>
        <v>CALCULATION RULES, PART 1</v>
      </c>
      <c r="B7" s="58"/>
      <c r="C7" s="58"/>
      <c r="D7" s="58"/>
      <c r="E7" s="58"/>
      <c r="F7" s="58"/>
      <c r="G7" s="58"/>
      <c r="H7" s="58"/>
      <c r="I7" s="58"/>
      <c r="J7" s="58"/>
      <c r="K7" s="58"/>
      <c r="L7" s="58"/>
      <c r="M7" s="58"/>
      <c r="N7" s="58"/>
      <c r="O7" s="58"/>
      <c r="P7" s="58"/>
      <c r="Q7" s="58"/>
      <c r="R7" s="58"/>
      <c r="S7" s="58"/>
      <c r="T7" s="58"/>
      <c r="U7" s="58"/>
      <c r="V7" s="58"/>
      <c r="W7" s="58"/>
      <c r="X7" s="58"/>
      <c r="Y7" s="58"/>
      <c r="Z7" s="58"/>
    </row>
    <row r="8" spans="1:47" x14ac:dyDescent="0.25">
      <c r="A8" s="58"/>
      <c r="B8" s="58"/>
      <c r="C8" s="58"/>
      <c r="D8" s="58"/>
      <c r="E8" s="58"/>
      <c r="F8" s="58"/>
      <c r="G8" s="58"/>
      <c r="H8" s="58"/>
      <c r="I8" s="58"/>
      <c r="J8" s="58"/>
      <c r="K8" s="58"/>
      <c r="L8" s="58"/>
      <c r="M8" s="58"/>
      <c r="N8" s="58"/>
      <c r="O8" s="58"/>
      <c r="P8" s="58"/>
      <c r="Q8" s="58"/>
      <c r="R8" s="58"/>
      <c r="S8" s="58"/>
      <c r="T8" s="58"/>
      <c r="U8" s="58"/>
      <c r="V8" s="58"/>
      <c r="W8" s="58"/>
      <c r="X8" s="58"/>
      <c r="Y8" s="58"/>
      <c r="Z8" s="58"/>
    </row>
    <row r="9" spans="1:47" ht="99.95" customHeight="1" x14ac:dyDescent="0.25">
      <c r="A9" s="5"/>
      <c r="B9" s="60" t="str">
        <f>CHOOSE('TAB 1'!$A$3, "Methodological assumptions, Cut off rules, Data quality, Data collection period, Allocations.", "Methodologische aannames, Afbreekregels, Data kwaliteit, Periode data collectie, Allocatie.", "Methodische Annahmen, Abschneideregeln, Datenqualität, Datenerhebungszeitraum, Zuteilungen.", " Hypothèses méthodologiques, règles d’exclusion, qualité des données, période de collecte des données, allocations.")</f>
        <v>Methodological assumptions, Cut off rules, Data quality, Data collection period, Allocations.</v>
      </c>
      <c r="C9" s="61"/>
      <c r="D9" s="61"/>
      <c r="E9" s="61"/>
      <c r="F9" s="61"/>
      <c r="G9" s="61"/>
      <c r="H9" s="61"/>
      <c r="I9" s="61"/>
      <c r="J9" s="61"/>
      <c r="K9" s="61"/>
      <c r="L9" s="61"/>
      <c r="M9" s="61"/>
      <c r="N9" s="61"/>
      <c r="O9" s="61"/>
      <c r="P9" s="61"/>
      <c r="Q9" s="61"/>
      <c r="R9" s="61"/>
      <c r="S9" s="61"/>
      <c r="T9" s="61"/>
      <c r="U9" s="61"/>
      <c r="V9" s="61"/>
      <c r="W9" s="61"/>
      <c r="X9" s="61"/>
      <c r="Y9" s="61"/>
      <c r="Z9" s="61"/>
    </row>
    <row r="10" spans="1:47" x14ac:dyDescent="0.25">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row>
    <row r="11" spans="1:47" ht="12.75" customHeight="1" x14ac:dyDescent="0.25">
      <c r="A11" s="4" t="str">
        <f>CHOOSE('TAB 1'!$A$3, "TABLE 1: CALCULATION RULES", "TABEL 1: REKENREGELS", "TABELLE 1: BERECHNUNGSREGELN", "TABLEAU 1: RÈGLES DE CALCUL")</f>
        <v>TABLE 1: CALCULATION RULES</v>
      </c>
      <c r="B11" s="55" t="str">
        <f>CHOOSE('TAB 1'!$A$3, "If calculation rules have a table, fill table here", "Als rekenregels een tabel hebben, vul tabel hier in", "Wenn die Berechnungsregeln eine Tabelle haben, füllen Sie die Tabelle hier aus", "Si les règles de calcul ont un tableau, insérer le tableau ici")</f>
        <v>If calculation rules have a table, fill table here</v>
      </c>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47" ht="12.75" customHeight="1" x14ac:dyDescent="0.25">
      <c r="A12" s="5"/>
      <c r="B12" s="1" t="str">
        <f>CHOOSE('TAB 1'!$A$3, "Head, description", "Kop, beschrijving", "Kopf, Beschreibung", "En-tête, description")</f>
        <v>Head, description</v>
      </c>
      <c r="C12" s="5"/>
      <c r="D12" s="1" t="str">
        <f>CHOOSE('TAB 1'!$A$3, "Head", "Kop", "Kopf", "En-tête")</f>
        <v>Head</v>
      </c>
      <c r="E12" s="5"/>
      <c r="F12" s="1" t="str">
        <f>CHOOSE('TAB 1'!$A$3, "Head", "Kop", "Kopf", "En-tête")</f>
        <v>Head</v>
      </c>
      <c r="G12" s="5"/>
      <c r="H12" s="1" t="str">
        <f>CHOOSE('TAB 1'!$A$3, "Head", "Kop", "Kopf", "En-tête")</f>
        <v>Head</v>
      </c>
      <c r="I12" s="5"/>
      <c r="J12" s="1" t="str">
        <f>CHOOSE('TAB 1'!$A$3, "Head", "Kop", "Kopf", "En-tête")</f>
        <v>Head</v>
      </c>
      <c r="K12" s="5"/>
      <c r="L12" s="1" t="str">
        <f>CHOOSE('TAB 1'!$A$3, "Head", "Kop", "Kopf", "En-tête")</f>
        <v>Head</v>
      </c>
      <c r="M12" s="5"/>
      <c r="N12" s="1" t="str">
        <f>CHOOSE('TAB 1'!$A$3, "Head", "Kop", "Kopf", "En-tête")</f>
        <v>Head</v>
      </c>
      <c r="O12" s="5"/>
      <c r="P12" s="1" t="str">
        <f>CHOOSE('TAB 1'!$A$3, "Head", "Kop", "Kopf", "En-tête")</f>
        <v>Head</v>
      </c>
      <c r="Q12" s="5"/>
      <c r="R12" s="1" t="str">
        <f>CHOOSE('TAB 1'!$A$3, "Head", "Kop", "Kopf", "En-tête")</f>
        <v>Head</v>
      </c>
      <c r="S12" s="5"/>
      <c r="T12" s="1" t="str">
        <f>CHOOSE('TAB 1'!$A$3, "Head", "Kop", "Kopf", "En-tête")</f>
        <v>Head</v>
      </c>
      <c r="U12" s="5"/>
      <c r="V12" s="1" t="str">
        <f>CHOOSE('TAB 1'!$A$3, "Head", "Kop", "Kopf", "En-tête")</f>
        <v>Head</v>
      </c>
      <c r="W12" s="5"/>
      <c r="X12" s="1" t="str">
        <f>CHOOSE('TAB 1'!$A$3, "Head", "Kop", "Kopf", "En-tête")</f>
        <v>Head</v>
      </c>
      <c r="Y12" s="5"/>
      <c r="Z12" s="1" t="str">
        <f>CHOOSE('TAB 1'!$A$3, "Head", "Kop", "Kopf", "En-tête")</f>
        <v>Head</v>
      </c>
    </row>
    <row r="13" spans="1:47" x14ac:dyDescent="0.25">
      <c r="A13" s="5"/>
      <c r="B13" s="1" t="str">
        <f>CHOOSE('TAB 1'!$A$3, "Description", "Beschrijving", "Beschreibung", "Description")</f>
        <v>Description</v>
      </c>
      <c r="C13" s="5"/>
      <c r="D13" s="1" t="str">
        <f>CHOOSE('TAB 1'!$A$3, "Value", "Waarde", "Wert", "Valeur")</f>
        <v>Value</v>
      </c>
      <c r="E13" s="5"/>
      <c r="F13" s="1" t="str">
        <f>CHOOSE('TAB 1'!$A$3, "Value", "Waarde", "Wert", "Valeur")</f>
        <v>Value</v>
      </c>
      <c r="G13" s="5"/>
      <c r="H13" s="1" t="str">
        <f>CHOOSE('TAB 1'!$A$3, "Value", "Waarde", "Wert", "Valeur")</f>
        <v>Value</v>
      </c>
      <c r="I13" s="5"/>
      <c r="J13" s="1" t="str">
        <f>CHOOSE('TAB 1'!$A$3, "Value", "Waarde", "Wert", "Valeur")</f>
        <v>Value</v>
      </c>
      <c r="K13" s="5"/>
      <c r="L13" s="1" t="str">
        <f>CHOOSE('TAB 1'!$A$3, "Value", "Waarde", "Wert", "Valeur")</f>
        <v>Value</v>
      </c>
      <c r="M13" s="5"/>
      <c r="N13" s="1" t="str">
        <f>CHOOSE('TAB 1'!$A$3, "Value", "Waarde", "Wert", "Valeur")</f>
        <v>Value</v>
      </c>
      <c r="O13" s="5"/>
      <c r="P13" s="1" t="str">
        <f>CHOOSE('TAB 1'!$A$3, "Value", "Waarde", "Wert", "Valeur")</f>
        <v>Value</v>
      </c>
      <c r="Q13" s="5"/>
      <c r="R13" s="1" t="str">
        <f>CHOOSE('TAB 1'!$A$3, "Value", "Waarde", "Wert", "Valeur")</f>
        <v>Value</v>
      </c>
      <c r="S13" s="5"/>
      <c r="T13" s="1" t="str">
        <f>CHOOSE('TAB 1'!$A$3, "Value", "Waarde", "Wert", "Valeur")</f>
        <v>Value</v>
      </c>
      <c r="U13" s="5"/>
      <c r="V13" s="1" t="str">
        <f>CHOOSE('TAB 1'!$A$3, "Value", "Waarde", "Wert", "Valeur")</f>
        <v>Value</v>
      </c>
      <c r="W13" s="5"/>
      <c r="X13" s="1" t="str">
        <f>CHOOSE('TAB 1'!$A$3, "Value", "Waarde", "Wert", "Valeur")</f>
        <v>Value</v>
      </c>
      <c r="Y13" s="5"/>
      <c r="Z13" s="1" t="str">
        <f>CHOOSE('TAB 1'!$A$3, "Value", "Waarde", "Wert", "Valeur")</f>
        <v>Value</v>
      </c>
    </row>
    <row r="14" spans="1:47" x14ac:dyDescent="0.25">
      <c r="A14" s="5"/>
      <c r="B14" s="1" t="str">
        <f>CHOOSE('TAB 1'!$A$3, "Description", "Beschrijving", "Beschreibung", "Description")</f>
        <v>Description</v>
      </c>
      <c r="C14" s="5"/>
      <c r="D14" s="1" t="str">
        <f>CHOOSE('TAB 1'!$A$3, "Value", "Waarde", "Wert", "Valeur")</f>
        <v>Value</v>
      </c>
      <c r="E14" s="5"/>
      <c r="F14" s="1" t="str">
        <f>CHOOSE('TAB 1'!$A$3, "Value", "Waarde", "Wert", "Valeur")</f>
        <v>Value</v>
      </c>
      <c r="G14" s="5"/>
      <c r="H14" s="1" t="str">
        <f>CHOOSE('TAB 1'!$A$3, "Value", "Waarde", "Wert", "Valeur")</f>
        <v>Value</v>
      </c>
      <c r="I14" s="5"/>
      <c r="J14" s="1" t="str">
        <f>CHOOSE('TAB 1'!$A$3, "Value", "Waarde", "Wert", "Valeur")</f>
        <v>Value</v>
      </c>
      <c r="K14" s="5"/>
      <c r="L14" s="1" t="str">
        <f>CHOOSE('TAB 1'!$A$3, "Value", "Waarde", "Wert", "Valeur")</f>
        <v>Value</v>
      </c>
      <c r="M14" s="5"/>
      <c r="N14" s="1" t="str">
        <f>CHOOSE('TAB 1'!$A$3, "Value", "Waarde", "Wert", "Valeur")</f>
        <v>Value</v>
      </c>
      <c r="O14" s="5"/>
      <c r="P14" s="1" t="str">
        <f>CHOOSE('TAB 1'!$A$3, "Value", "Waarde", "Wert", "Valeur")</f>
        <v>Value</v>
      </c>
      <c r="Q14" s="5"/>
      <c r="R14" s="1" t="str">
        <f>CHOOSE('TAB 1'!$A$3, "Value", "Waarde", "Wert", "Valeur")</f>
        <v>Value</v>
      </c>
      <c r="S14" s="5"/>
      <c r="T14" s="1" t="str">
        <f>CHOOSE('TAB 1'!$A$3, "Value", "Waarde", "Wert", "Valeur")</f>
        <v>Value</v>
      </c>
      <c r="U14" s="5"/>
      <c r="V14" s="1" t="str">
        <f>CHOOSE('TAB 1'!$A$3, "Value", "Waarde", "Wert", "Valeur")</f>
        <v>Value</v>
      </c>
      <c r="W14" s="5"/>
      <c r="X14" s="1" t="str">
        <f>CHOOSE('TAB 1'!$A$3, "Value", "Waarde", "Wert", "Valeur")</f>
        <v>Value</v>
      </c>
      <c r="Y14" s="5"/>
      <c r="Z14" s="1" t="str">
        <f>CHOOSE('TAB 1'!$A$3, "Value", "Waarde", "Wert", "Valeur")</f>
        <v>Value</v>
      </c>
    </row>
    <row r="15" spans="1:47" x14ac:dyDescent="0.25">
      <c r="A15" s="5"/>
      <c r="B15" s="1" t="str">
        <f>CHOOSE('TAB 1'!$A$3, "Description", "Beschrijving", "Beschreibung", "Description")</f>
        <v>Description</v>
      </c>
      <c r="C15" s="5"/>
      <c r="D15" s="1" t="str">
        <f>CHOOSE('TAB 1'!$A$3, "Value", "Waarde", "Wert", "Valeur")</f>
        <v>Value</v>
      </c>
      <c r="E15" s="5"/>
      <c r="F15" s="1" t="str">
        <f>CHOOSE('TAB 1'!$A$3, "Value", "Waarde", "Wert", "Valeur")</f>
        <v>Value</v>
      </c>
      <c r="G15" s="5"/>
      <c r="H15" s="1" t="str">
        <f>CHOOSE('TAB 1'!$A$3, "Value", "Waarde", "Wert", "Valeur")</f>
        <v>Value</v>
      </c>
      <c r="I15" s="5"/>
      <c r="J15" s="1" t="str">
        <f>CHOOSE('TAB 1'!$A$3, "Value", "Waarde", "Wert", "Valeur")</f>
        <v>Value</v>
      </c>
      <c r="K15" s="5"/>
      <c r="L15" s="1" t="str">
        <f>CHOOSE('TAB 1'!$A$3, "Value", "Waarde", "Wert", "Valeur")</f>
        <v>Value</v>
      </c>
      <c r="M15" s="5"/>
      <c r="N15" s="1" t="str">
        <f>CHOOSE('TAB 1'!$A$3, "Value", "Waarde", "Wert", "Valeur")</f>
        <v>Value</v>
      </c>
      <c r="O15" s="5"/>
      <c r="P15" s="1" t="str">
        <f>CHOOSE('TAB 1'!$A$3, "Value", "Waarde", "Wert", "Valeur")</f>
        <v>Value</v>
      </c>
      <c r="Q15" s="5"/>
      <c r="R15" s="1" t="str">
        <f>CHOOSE('TAB 1'!$A$3, "Value", "Waarde", "Wert", "Valeur")</f>
        <v>Value</v>
      </c>
      <c r="S15" s="5"/>
      <c r="T15" s="1" t="str">
        <f>CHOOSE('TAB 1'!$A$3, "Value", "Waarde", "Wert", "Valeur")</f>
        <v>Value</v>
      </c>
      <c r="U15" s="5"/>
      <c r="V15" s="1" t="str">
        <f>CHOOSE('TAB 1'!$A$3, "Value", "Waarde", "Wert", "Valeur")</f>
        <v>Value</v>
      </c>
      <c r="W15" s="5"/>
      <c r="X15" s="1" t="str">
        <f>CHOOSE('TAB 1'!$A$3, "Value", "Waarde", "Wert", "Valeur")</f>
        <v>Value</v>
      </c>
      <c r="Y15" s="5"/>
      <c r="Z15" s="1" t="str">
        <f>CHOOSE('TAB 1'!$A$3, "Value", "Waarde", "Wert", "Valeur")</f>
        <v>Value</v>
      </c>
    </row>
    <row r="16" spans="1:47" x14ac:dyDescent="0.25">
      <c r="A16" s="5"/>
      <c r="B16" s="1" t="str">
        <f>CHOOSE('TAB 1'!$A$3, "Description", "Beschrijving", "Beschreibung", "Description")</f>
        <v>Description</v>
      </c>
      <c r="C16" s="5"/>
      <c r="D16" s="1" t="str">
        <f>CHOOSE('TAB 1'!$A$3, "Value", "Waarde", "Wert", "Valeur")</f>
        <v>Value</v>
      </c>
      <c r="E16" s="5"/>
      <c r="F16" s="1" t="str">
        <f>CHOOSE('TAB 1'!$A$3, "Value", "Waarde", "Wert", "Valeur")</f>
        <v>Value</v>
      </c>
      <c r="G16" s="5"/>
      <c r="H16" s="1" t="str">
        <f>CHOOSE('TAB 1'!$A$3, "Value", "Waarde", "Wert", "Valeur")</f>
        <v>Value</v>
      </c>
      <c r="I16" s="5"/>
      <c r="J16" s="1" t="str">
        <f>CHOOSE('TAB 1'!$A$3, "Value", "Waarde", "Wert", "Valeur")</f>
        <v>Value</v>
      </c>
      <c r="K16" s="5"/>
      <c r="L16" s="1" t="str">
        <f>CHOOSE('TAB 1'!$A$3, "Value", "Waarde", "Wert", "Valeur")</f>
        <v>Value</v>
      </c>
      <c r="M16" s="5"/>
      <c r="N16" s="1" t="str">
        <f>CHOOSE('TAB 1'!$A$3, "Value", "Waarde", "Wert", "Valeur")</f>
        <v>Value</v>
      </c>
      <c r="O16" s="5"/>
      <c r="P16" s="1" t="str">
        <f>CHOOSE('TAB 1'!$A$3, "Value", "Waarde", "Wert", "Valeur")</f>
        <v>Value</v>
      </c>
      <c r="Q16" s="5"/>
      <c r="R16" s="1" t="str">
        <f>CHOOSE('TAB 1'!$A$3, "Value", "Waarde", "Wert", "Valeur")</f>
        <v>Value</v>
      </c>
      <c r="S16" s="5"/>
      <c r="T16" s="1" t="str">
        <f>CHOOSE('TAB 1'!$A$3, "Value", "Waarde", "Wert", "Valeur")</f>
        <v>Value</v>
      </c>
      <c r="U16" s="5"/>
      <c r="V16" s="1" t="str">
        <f>CHOOSE('TAB 1'!$A$3, "Value", "Waarde", "Wert", "Valeur")</f>
        <v>Value</v>
      </c>
      <c r="W16" s="5"/>
      <c r="X16" s="1" t="str">
        <f>CHOOSE('TAB 1'!$A$3, "Value", "Waarde", "Wert", "Valeur")</f>
        <v>Value</v>
      </c>
      <c r="Y16" s="5"/>
      <c r="Z16" s="1" t="str">
        <f>CHOOSE('TAB 1'!$A$3, "Value", "Waarde", "Wert", "Valeur")</f>
        <v>Value</v>
      </c>
    </row>
    <row r="17" spans="1:26" x14ac:dyDescent="0.25">
      <c r="A17" s="5"/>
      <c r="B17" s="1" t="str">
        <f>CHOOSE('TAB 1'!$A$3, "Description", "Beschrijving", "Beschreibung", "Description")</f>
        <v>Description</v>
      </c>
      <c r="C17" s="5"/>
      <c r="D17" s="1" t="str">
        <f>CHOOSE('TAB 1'!$A$3, "Value", "Waarde", "Wert", "Valeur")</f>
        <v>Value</v>
      </c>
      <c r="E17" s="5"/>
      <c r="F17" s="1" t="str">
        <f>CHOOSE('TAB 1'!$A$3, "Value", "Waarde", "Wert", "Valeur")</f>
        <v>Value</v>
      </c>
      <c r="G17" s="5"/>
      <c r="H17" s="1" t="str">
        <f>CHOOSE('TAB 1'!$A$3, "Value", "Waarde", "Wert", "Valeur")</f>
        <v>Value</v>
      </c>
      <c r="I17" s="5"/>
      <c r="J17" s="1" t="str">
        <f>CHOOSE('TAB 1'!$A$3, "Value", "Waarde", "Wert", "Valeur")</f>
        <v>Value</v>
      </c>
      <c r="K17" s="5"/>
      <c r="L17" s="1" t="str">
        <f>CHOOSE('TAB 1'!$A$3, "Value", "Waarde", "Wert", "Valeur")</f>
        <v>Value</v>
      </c>
      <c r="M17" s="5"/>
      <c r="N17" s="1" t="str">
        <f>CHOOSE('TAB 1'!$A$3, "Value", "Waarde", "Wert", "Valeur")</f>
        <v>Value</v>
      </c>
      <c r="O17" s="5"/>
      <c r="P17" s="1" t="str">
        <f>CHOOSE('TAB 1'!$A$3, "Value", "Waarde", "Wert", "Valeur")</f>
        <v>Value</v>
      </c>
      <c r="Q17" s="5"/>
      <c r="R17" s="1" t="str">
        <f>CHOOSE('TAB 1'!$A$3, "Value", "Waarde", "Wert", "Valeur")</f>
        <v>Value</v>
      </c>
      <c r="S17" s="5"/>
      <c r="T17" s="1" t="str">
        <f>CHOOSE('TAB 1'!$A$3, "Value", "Waarde", "Wert", "Valeur")</f>
        <v>Value</v>
      </c>
      <c r="U17" s="5"/>
      <c r="V17" s="1" t="str">
        <f>CHOOSE('TAB 1'!$A$3, "Value", "Waarde", "Wert", "Valeur")</f>
        <v>Value</v>
      </c>
      <c r="W17" s="5"/>
      <c r="X17" s="1" t="str">
        <f>CHOOSE('TAB 1'!$A$3, "Value", "Waarde", "Wert", "Valeur")</f>
        <v>Value</v>
      </c>
      <c r="Y17" s="5"/>
      <c r="Z17" s="1" t="str">
        <f>CHOOSE('TAB 1'!$A$3, "Value", "Waarde", "Wert", "Valeur")</f>
        <v>Value</v>
      </c>
    </row>
    <row r="18" spans="1:26" x14ac:dyDescent="0.25">
      <c r="A18" s="5"/>
      <c r="B18" s="1" t="str">
        <f>CHOOSE('TAB 1'!$A$3, "Description", "Beschrijving", "Beschreibung", "Description")</f>
        <v>Description</v>
      </c>
      <c r="C18" s="5"/>
      <c r="D18" s="1" t="str">
        <f>CHOOSE('TAB 1'!$A$3, "Value", "Waarde", "Wert", "Valeur")</f>
        <v>Value</v>
      </c>
      <c r="E18" s="5"/>
      <c r="F18" s="1" t="str">
        <f>CHOOSE('TAB 1'!$A$3, "Value", "Waarde", "Wert", "Valeur")</f>
        <v>Value</v>
      </c>
      <c r="G18" s="5"/>
      <c r="H18" s="1" t="str">
        <f>CHOOSE('TAB 1'!$A$3, "Value", "Waarde", "Wert", "Valeur")</f>
        <v>Value</v>
      </c>
      <c r="I18" s="5"/>
      <c r="J18" s="1" t="str">
        <f>CHOOSE('TAB 1'!$A$3, "Value", "Waarde", "Wert", "Valeur")</f>
        <v>Value</v>
      </c>
      <c r="K18" s="5"/>
      <c r="L18" s="1" t="str">
        <f>CHOOSE('TAB 1'!$A$3, "Value", "Waarde", "Wert", "Valeur")</f>
        <v>Value</v>
      </c>
      <c r="M18" s="5"/>
      <c r="N18" s="1" t="str">
        <f>CHOOSE('TAB 1'!$A$3, "Value", "Waarde", "Wert", "Valeur")</f>
        <v>Value</v>
      </c>
      <c r="O18" s="5"/>
      <c r="P18" s="1" t="str">
        <f>CHOOSE('TAB 1'!$A$3, "Value", "Waarde", "Wert", "Valeur")</f>
        <v>Value</v>
      </c>
      <c r="Q18" s="5"/>
      <c r="R18" s="1" t="str">
        <f>CHOOSE('TAB 1'!$A$3, "Value", "Waarde", "Wert", "Valeur")</f>
        <v>Value</v>
      </c>
      <c r="S18" s="5"/>
      <c r="T18" s="1" t="str">
        <f>CHOOSE('TAB 1'!$A$3, "Value", "Waarde", "Wert", "Valeur")</f>
        <v>Value</v>
      </c>
      <c r="U18" s="5"/>
      <c r="V18" s="1" t="str">
        <f>CHOOSE('TAB 1'!$A$3, "Value", "Waarde", "Wert", "Valeur")</f>
        <v>Value</v>
      </c>
      <c r="W18" s="5"/>
      <c r="X18" s="1" t="str">
        <f>CHOOSE('TAB 1'!$A$3, "Value", "Waarde", "Wert", "Valeur")</f>
        <v>Value</v>
      </c>
      <c r="Y18" s="5"/>
      <c r="Z18" s="1" t="str">
        <f>CHOOSE('TAB 1'!$A$3, "Value", "Waarde", "Wert", "Valeur")</f>
        <v>Value</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ht="15" customHeight="1" x14ac:dyDescent="0.25">
      <c r="A20" s="58" t="str">
        <f>CHOOSE('TAB 1'!$A$3, "CALCULATION RULES, PART 2", "REKENREGELS, DEEL 2", "BERECHNUNGSREGELN, TEIL 2", "RÈGLES DE CALCUL, PARTIE 2")</f>
        <v>CALCULATION RULES, PART 2</v>
      </c>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99.95" customHeight="1" x14ac:dyDescent="0.25">
      <c r="A22" s="5"/>
      <c r="B22" s="54" t="str">
        <f>CHOOSE('TAB 1'!$A$3, "If calculation rules have a table, enter text here", "Als Rekenregels een tabel hebben, ga verder met de tekst hier", "Wenn die Berechnungsregeln eine Tabelle haben, fahren Sie hier mit dem Text fort", "Si les srègles de calcul ont un tableau, insérer le texte ici")</f>
        <v>If calculation rules have a table, enter text here</v>
      </c>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12.75" customHeight="1" x14ac:dyDescent="0.25">
      <c r="A24" s="4" t="str">
        <f>CHOOSE('TAB 1'!$A$3, "TABLE 2: CALCULATION RULES", "TABEL 2: REKENREGELS", "TABELLE 2: BERECHNUNGSREGELN", "TABLEAU 2: RÈGLES DE CALCUL")</f>
        <v>TABLE 2: CALCULATION RULES</v>
      </c>
      <c r="B24" s="55" t="str">
        <f>CHOOSE('TAB 1'!$A$3, "If calculation rules have a SECOND table, fill table here", "Als rekenregels een TWEEDE tabel hebben, vul tabel hier in", "Wenn die Berechnungsregeln eine ZWEITE Tabelle haben, füllen Sie die Tabelle hier aus", "Si les règles de calcul ont un SECOND tableau, insérer le tableau ici")</f>
        <v>If calculation rules have a SECOND table, fill table here</v>
      </c>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2.75" customHeight="1" x14ac:dyDescent="0.25">
      <c r="A25" s="5"/>
      <c r="B25" s="1" t="str">
        <f>CHOOSE('TAB 1'!$A$3, "Head, description", "Kop, beschrijving", "Kopf, Beschreibung", "En-tête, description")</f>
        <v>Head, description</v>
      </c>
      <c r="C25" s="5"/>
      <c r="D25" s="1" t="str">
        <f>CHOOSE('TAB 1'!$A$3, "Head", "Kop", "Kopf", "En-tête")</f>
        <v>Head</v>
      </c>
      <c r="E25" s="5"/>
      <c r="F25" s="1" t="str">
        <f>CHOOSE('TAB 1'!$A$3, "Head", "Kop", "Kopf", "En-tête")</f>
        <v>Head</v>
      </c>
      <c r="G25" s="5"/>
      <c r="H25" s="1" t="str">
        <f>CHOOSE('TAB 1'!$A$3, "Head", "Kop", "Kopf", "En-tête")</f>
        <v>Head</v>
      </c>
      <c r="I25" s="5"/>
      <c r="J25" s="1" t="str">
        <f>CHOOSE('TAB 1'!$A$3, "Head", "Kop", "Kopf", "En-tête")</f>
        <v>Head</v>
      </c>
      <c r="K25" s="5"/>
      <c r="L25" s="1" t="str">
        <f>CHOOSE('TAB 1'!$A$3, "Head", "Kop", "Kopf", "En-tête")</f>
        <v>Head</v>
      </c>
      <c r="M25" s="5"/>
      <c r="N25" s="1" t="str">
        <f>CHOOSE('TAB 1'!$A$3, "Head", "Kop", "Kopf", "En-tête")</f>
        <v>Head</v>
      </c>
      <c r="O25" s="5"/>
      <c r="P25" s="1" t="str">
        <f>CHOOSE('TAB 1'!$A$3, "Head", "Kop", "Kopf", "En-tête")</f>
        <v>Head</v>
      </c>
      <c r="Q25" s="5"/>
      <c r="R25" s="1" t="str">
        <f>CHOOSE('TAB 1'!$A$3, "Head", "Kop", "Kopf", "En-tête")</f>
        <v>Head</v>
      </c>
      <c r="S25" s="5"/>
      <c r="T25" s="1" t="str">
        <f>CHOOSE('TAB 1'!$A$3, "Head", "Kop", "Kopf", "En-tête")</f>
        <v>Head</v>
      </c>
      <c r="U25" s="5"/>
      <c r="V25" s="1" t="str">
        <f>CHOOSE('TAB 1'!$A$3, "Head", "Kop", "Kopf", "En-tête")</f>
        <v>Head</v>
      </c>
      <c r="W25" s="5"/>
      <c r="X25" s="1" t="str">
        <f>CHOOSE('TAB 1'!$A$3, "Head", "Kop", "Kopf", "En-tête")</f>
        <v>Head</v>
      </c>
      <c r="Y25" s="5"/>
      <c r="Z25" s="1" t="str">
        <f>CHOOSE('TAB 1'!$A$3, "Head", "Kop", "Kopf", "En-tête")</f>
        <v>Head</v>
      </c>
    </row>
    <row r="26" spans="1:26" x14ac:dyDescent="0.25">
      <c r="A26" s="5"/>
      <c r="B26" s="1" t="str">
        <f>CHOOSE('TAB 1'!$A$3, "Description", "Beschrijving", "Beschreibung", "Description")</f>
        <v>Description</v>
      </c>
      <c r="C26" s="5"/>
      <c r="D26" s="1" t="str">
        <f>CHOOSE('TAB 1'!$A$3, "Value", "Waarde", "Wert", "Valeur")</f>
        <v>Value</v>
      </c>
      <c r="E26" s="5"/>
      <c r="F26" s="1" t="str">
        <f>CHOOSE('TAB 1'!$A$3, "Value", "Waarde", "Wert", "Valeur")</f>
        <v>Value</v>
      </c>
      <c r="G26" s="5"/>
      <c r="H26" s="1" t="str">
        <f>CHOOSE('TAB 1'!$A$3, "Value", "Waarde", "Wert", "Valeur")</f>
        <v>Value</v>
      </c>
      <c r="I26" s="5"/>
      <c r="J26" s="1" t="str">
        <f>CHOOSE('TAB 1'!$A$3, "Value", "Waarde", "Wert", "Valeur")</f>
        <v>Value</v>
      </c>
      <c r="K26" s="5"/>
      <c r="L26" s="1" t="str">
        <f>CHOOSE('TAB 1'!$A$3, "Value", "Waarde", "Wert", "Valeur")</f>
        <v>Value</v>
      </c>
      <c r="M26" s="5"/>
      <c r="N26" s="1" t="str">
        <f>CHOOSE('TAB 1'!$A$3, "Value", "Waarde", "Wert", "Valeur")</f>
        <v>Value</v>
      </c>
      <c r="O26" s="5"/>
      <c r="P26" s="1" t="str">
        <f>CHOOSE('TAB 1'!$A$3, "Value", "Waarde", "Wert", "Valeur")</f>
        <v>Value</v>
      </c>
      <c r="Q26" s="5"/>
      <c r="R26" s="1" t="str">
        <f>CHOOSE('TAB 1'!$A$3, "Value", "Waarde", "Wert", "Valeur")</f>
        <v>Value</v>
      </c>
      <c r="S26" s="5"/>
      <c r="T26" s="1" t="str">
        <f>CHOOSE('TAB 1'!$A$3, "Value", "Waarde", "Wert", "Valeur")</f>
        <v>Value</v>
      </c>
      <c r="U26" s="5"/>
      <c r="V26" s="1" t="str">
        <f>CHOOSE('TAB 1'!$A$3, "Value", "Waarde", "Wert", "Valeur")</f>
        <v>Value</v>
      </c>
      <c r="W26" s="5"/>
      <c r="X26" s="1" t="str">
        <f>CHOOSE('TAB 1'!$A$3, "Value", "Waarde", "Wert", "Valeur")</f>
        <v>Value</v>
      </c>
      <c r="Y26" s="5"/>
      <c r="Z26" s="1" t="str">
        <f>CHOOSE('TAB 1'!$A$3, "Value", "Waarde", "Wert", "Valeur")</f>
        <v>Value</v>
      </c>
    </row>
    <row r="27" spans="1:26" x14ac:dyDescent="0.25">
      <c r="A27" s="5"/>
      <c r="B27" s="1" t="str">
        <f>CHOOSE('TAB 1'!$A$3, "Description", "Beschrijving", "Beschreibung", "Description")</f>
        <v>Description</v>
      </c>
      <c r="C27" s="5"/>
      <c r="D27" s="1" t="str">
        <f>CHOOSE('TAB 1'!$A$3, "Value", "Waarde", "Wert", "Valeur")</f>
        <v>Value</v>
      </c>
      <c r="E27" s="5"/>
      <c r="F27" s="1" t="str">
        <f>CHOOSE('TAB 1'!$A$3, "Value", "Waarde", "Wert", "Valeur")</f>
        <v>Value</v>
      </c>
      <c r="G27" s="5"/>
      <c r="H27" s="1" t="str">
        <f>CHOOSE('TAB 1'!$A$3, "Value", "Waarde", "Wert", "Valeur")</f>
        <v>Value</v>
      </c>
      <c r="I27" s="5"/>
      <c r="J27" s="1" t="str">
        <f>CHOOSE('TAB 1'!$A$3, "Value", "Waarde", "Wert", "Valeur")</f>
        <v>Value</v>
      </c>
      <c r="K27" s="5"/>
      <c r="L27" s="1" t="str">
        <f>CHOOSE('TAB 1'!$A$3, "Value", "Waarde", "Wert", "Valeur")</f>
        <v>Value</v>
      </c>
      <c r="M27" s="5"/>
      <c r="N27" s="1" t="str">
        <f>CHOOSE('TAB 1'!$A$3, "Value", "Waarde", "Wert", "Valeur")</f>
        <v>Value</v>
      </c>
      <c r="O27" s="5"/>
      <c r="P27" s="1" t="str">
        <f>CHOOSE('TAB 1'!$A$3, "Value", "Waarde", "Wert", "Valeur")</f>
        <v>Value</v>
      </c>
      <c r="Q27" s="5"/>
      <c r="R27" s="1" t="str">
        <f>CHOOSE('TAB 1'!$A$3, "Value", "Waarde", "Wert", "Valeur")</f>
        <v>Value</v>
      </c>
      <c r="S27" s="5"/>
      <c r="T27" s="1" t="str">
        <f>CHOOSE('TAB 1'!$A$3, "Value", "Waarde", "Wert", "Valeur")</f>
        <v>Value</v>
      </c>
      <c r="U27" s="5"/>
      <c r="V27" s="1" t="str">
        <f>CHOOSE('TAB 1'!$A$3, "Value", "Waarde", "Wert", "Valeur")</f>
        <v>Value</v>
      </c>
      <c r="W27" s="5"/>
      <c r="X27" s="1" t="str">
        <f>CHOOSE('TAB 1'!$A$3, "Value", "Waarde", "Wert", "Valeur")</f>
        <v>Value</v>
      </c>
      <c r="Y27" s="5"/>
      <c r="Z27" s="1" t="str">
        <f>CHOOSE('TAB 1'!$A$3, "Value", "Waarde", "Wert", "Valeur")</f>
        <v>Value</v>
      </c>
    </row>
    <row r="28" spans="1:26" x14ac:dyDescent="0.25">
      <c r="A28" s="5"/>
      <c r="B28" s="1" t="str">
        <f>CHOOSE('TAB 1'!$A$3, "Description", "Beschrijving", "Beschreibung", "Description")</f>
        <v>Description</v>
      </c>
      <c r="C28" s="5"/>
      <c r="D28" s="1" t="str">
        <f>CHOOSE('TAB 1'!$A$3, "Value", "Waarde", "Wert", "Valeur")</f>
        <v>Value</v>
      </c>
      <c r="E28" s="5"/>
      <c r="F28" s="1" t="str">
        <f>CHOOSE('TAB 1'!$A$3, "Value", "Waarde", "Wert", "Valeur")</f>
        <v>Value</v>
      </c>
      <c r="G28" s="5"/>
      <c r="H28" s="1" t="str">
        <f>CHOOSE('TAB 1'!$A$3, "Value", "Waarde", "Wert", "Valeur")</f>
        <v>Value</v>
      </c>
      <c r="I28" s="5"/>
      <c r="J28" s="1" t="str">
        <f>CHOOSE('TAB 1'!$A$3, "Value", "Waarde", "Wert", "Valeur")</f>
        <v>Value</v>
      </c>
      <c r="K28" s="5"/>
      <c r="L28" s="1" t="str">
        <f>CHOOSE('TAB 1'!$A$3, "Value", "Waarde", "Wert", "Valeur")</f>
        <v>Value</v>
      </c>
      <c r="M28" s="5"/>
      <c r="N28" s="1" t="str">
        <f>CHOOSE('TAB 1'!$A$3, "Value", "Waarde", "Wert", "Valeur")</f>
        <v>Value</v>
      </c>
      <c r="O28" s="5"/>
      <c r="P28" s="1" t="str">
        <f>CHOOSE('TAB 1'!$A$3, "Value", "Waarde", "Wert", "Valeur")</f>
        <v>Value</v>
      </c>
      <c r="Q28" s="5"/>
      <c r="R28" s="1" t="str">
        <f>CHOOSE('TAB 1'!$A$3, "Value", "Waarde", "Wert", "Valeur")</f>
        <v>Value</v>
      </c>
      <c r="S28" s="5"/>
      <c r="T28" s="1" t="str">
        <f>CHOOSE('TAB 1'!$A$3, "Value", "Waarde", "Wert", "Valeur")</f>
        <v>Value</v>
      </c>
      <c r="U28" s="5"/>
      <c r="V28" s="1" t="str">
        <f>CHOOSE('TAB 1'!$A$3, "Value", "Waarde", "Wert", "Valeur")</f>
        <v>Value</v>
      </c>
      <c r="W28" s="5"/>
      <c r="X28" s="1" t="str">
        <f>CHOOSE('TAB 1'!$A$3, "Value", "Waarde", "Wert", "Valeur")</f>
        <v>Value</v>
      </c>
      <c r="Y28" s="5"/>
      <c r="Z28" s="1" t="str">
        <f>CHOOSE('TAB 1'!$A$3, "Value", "Waarde", "Wert", "Valeur")</f>
        <v>Value</v>
      </c>
    </row>
    <row r="29" spans="1:26" x14ac:dyDescent="0.25">
      <c r="A29" s="5"/>
      <c r="B29" s="1" t="str">
        <f>CHOOSE('TAB 1'!$A$3, "Description", "Beschrijving", "Beschreibung", "Description")</f>
        <v>Description</v>
      </c>
      <c r="C29" s="5"/>
      <c r="D29" s="1" t="str">
        <f>CHOOSE('TAB 1'!$A$3, "Value", "Waarde", "Wert", "Valeur")</f>
        <v>Value</v>
      </c>
      <c r="E29" s="5"/>
      <c r="F29" s="1" t="str">
        <f>CHOOSE('TAB 1'!$A$3, "Value", "Waarde", "Wert", "Valeur")</f>
        <v>Value</v>
      </c>
      <c r="G29" s="5"/>
      <c r="H29" s="1" t="str">
        <f>CHOOSE('TAB 1'!$A$3, "Value", "Waarde", "Wert", "Valeur")</f>
        <v>Value</v>
      </c>
      <c r="I29" s="5"/>
      <c r="J29" s="1" t="str">
        <f>CHOOSE('TAB 1'!$A$3, "Value", "Waarde", "Wert", "Valeur")</f>
        <v>Value</v>
      </c>
      <c r="K29" s="5"/>
      <c r="L29" s="1" t="str">
        <f>CHOOSE('TAB 1'!$A$3, "Value", "Waarde", "Wert", "Valeur")</f>
        <v>Value</v>
      </c>
      <c r="M29" s="5"/>
      <c r="N29" s="1" t="str">
        <f>CHOOSE('TAB 1'!$A$3, "Value", "Waarde", "Wert", "Valeur")</f>
        <v>Value</v>
      </c>
      <c r="O29" s="5"/>
      <c r="P29" s="1" t="str">
        <f>CHOOSE('TAB 1'!$A$3, "Value", "Waarde", "Wert", "Valeur")</f>
        <v>Value</v>
      </c>
      <c r="Q29" s="5"/>
      <c r="R29" s="1" t="str">
        <f>CHOOSE('TAB 1'!$A$3, "Value", "Waarde", "Wert", "Valeur")</f>
        <v>Value</v>
      </c>
      <c r="S29" s="5"/>
      <c r="T29" s="1" t="str">
        <f>CHOOSE('TAB 1'!$A$3, "Value", "Waarde", "Wert", "Valeur")</f>
        <v>Value</v>
      </c>
      <c r="U29" s="5"/>
      <c r="V29" s="1" t="str">
        <f>CHOOSE('TAB 1'!$A$3, "Value", "Waarde", "Wert", "Valeur")</f>
        <v>Value</v>
      </c>
      <c r="W29" s="5"/>
      <c r="X29" s="1" t="str">
        <f>CHOOSE('TAB 1'!$A$3, "Value", "Waarde", "Wert", "Valeur")</f>
        <v>Value</v>
      </c>
      <c r="Y29" s="5"/>
      <c r="Z29" s="1" t="str">
        <f>CHOOSE('TAB 1'!$A$3, "Value", "Waarde", "Wert", "Valeur")</f>
        <v>Value</v>
      </c>
    </row>
    <row r="30" spans="1:26" x14ac:dyDescent="0.25">
      <c r="A30" s="5"/>
      <c r="B30" s="1" t="str">
        <f>CHOOSE('TAB 1'!$A$3, "Description", "Beschrijving", "Beschreibung", "Description")</f>
        <v>Description</v>
      </c>
      <c r="C30" s="5"/>
      <c r="D30" s="1" t="str">
        <f>CHOOSE('TAB 1'!$A$3, "Value", "Waarde", "Wert", "Valeur")</f>
        <v>Value</v>
      </c>
      <c r="E30" s="5"/>
      <c r="F30" s="1" t="str">
        <f>CHOOSE('TAB 1'!$A$3, "Value", "Waarde", "Wert", "Valeur")</f>
        <v>Value</v>
      </c>
      <c r="G30" s="5"/>
      <c r="H30" s="1" t="str">
        <f>CHOOSE('TAB 1'!$A$3, "Value", "Waarde", "Wert", "Valeur")</f>
        <v>Value</v>
      </c>
      <c r="I30" s="5"/>
      <c r="J30" s="1" t="str">
        <f>CHOOSE('TAB 1'!$A$3, "Value", "Waarde", "Wert", "Valeur")</f>
        <v>Value</v>
      </c>
      <c r="K30" s="5"/>
      <c r="L30" s="1" t="str">
        <f>CHOOSE('TAB 1'!$A$3, "Value", "Waarde", "Wert", "Valeur")</f>
        <v>Value</v>
      </c>
      <c r="M30" s="5"/>
      <c r="N30" s="1" t="str">
        <f>CHOOSE('TAB 1'!$A$3, "Value", "Waarde", "Wert", "Valeur")</f>
        <v>Value</v>
      </c>
      <c r="O30" s="5"/>
      <c r="P30" s="1" t="str">
        <f>CHOOSE('TAB 1'!$A$3, "Value", "Waarde", "Wert", "Valeur")</f>
        <v>Value</v>
      </c>
      <c r="Q30" s="5"/>
      <c r="R30" s="1" t="str">
        <f>CHOOSE('TAB 1'!$A$3, "Value", "Waarde", "Wert", "Valeur")</f>
        <v>Value</v>
      </c>
      <c r="S30" s="5"/>
      <c r="T30" s="1" t="str">
        <f>CHOOSE('TAB 1'!$A$3, "Value", "Waarde", "Wert", "Valeur")</f>
        <v>Value</v>
      </c>
      <c r="U30" s="5"/>
      <c r="V30" s="1" t="str">
        <f>CHOOSE('TAB 1'!$A$3, "Value", "Waarde", "Wert", "Valeur")</f>
        <v>Value</v>
      </c>
      <c r="W30" s="5"/>
      <c r="X30" s="1" t="str">
        <f>CHOOSE('TAB 1'!$A$3, "Value", "Waarde", "Wert", "Valeur")</f>
        <v>Value</v>
      </c>
      <c r="Y30" s="5"/>
      <c r="Z30" s="1" t="str">
        <f>CHOOSE('TAB 1'!$A$3, "Value", "Waarde", "Wert", "Valeur")</f>
        <v>Value</v>
      </c>
    </row>
    <row r="31" spans="1:26" x14ac:dyDescent="0.25">
      <c r="A31" s="5"/>
      <c r="B31" s="1" t="str">
        <f>CHOOSE('TAB 1'!$A$3, "Description", "Beschrijving", "Beschreibung", "Description")</f>
        <v>Description</v>
      </c>
      <c r="C31" s="5"/>
      <c r="D31" s="1" t="str">
        <f>CHOOSE('TAB 1'!$A$3, "Value", "Waarde", "Wert", "Valeur")</f>
        <v>Value</v>
      </c>
      <c r="E31" s="5"/>
      <c r="F31" s="1" t="str">
        <f>CHOOSE('TAB 1'!$A$3, "Value", "Waarde", "Wert", "Valeur")</f>
        <v>Value</v>
      </c>
      <c r="G31" s="5"/>
      <c r="H31" s="1" t="str">
        <f>CHOOSE('TAB 1'!$A$3, "Value", "Waarde", "Wert", "Valeur")</f>
        <v>Value</v>
      </c>
      <c r="I31" s="5"/>
      <c r="J31" s="1" t="str">
        <f>CHOOSE('TAB 1'!$A$3, "Value", "Waarde", "Wert", "Valeur")</f>
        <v>Value</v>
      </c>
      <c r="K31" s="5"/>
      <c r="L31" s="1" t="str">
        <f>CHOOSE('TAB 1'!$A$3, "Value", "Waarde", "Wert", "Valeur")</f>
        <v>Value</v>
      </c>
      <c r="M31" s="5"/>
      <c r="N31" s="1" t="str">
        <f>CHOOSE('TAB 1'!$A$3, "Value", "Waarde", "Wert", "Valeur")</f>
        <v>Value</v>
      </c>
      <c r="O31" s="5"/>
      <c r="P31" s="1" t="str">
        <f>CHOOSE('TAB 1'!$A$3, "Value", "Waarde", "Wert", "Valeur")</f>
        <v>Value</v>
      </c>
      <c r="Q31" s="5"/>
      <c r="R31" s="1" t="str">
        <f>CHOOSE('TAB 1'!$A$3, "Value", "Waarde", "Wert", "Valeur")</f>
        <v>Value</v>
      </c>
      <c r="S31" s="5"/>
      <c r="T31" s="1" t="str">
        <f>CHOOSE('TAB 1'!$A$3, "Value", "Waarde", "Wert", "Valeur")</f>
        <v>Value</v>
      </c>
      <c r="U31" s="5"/>
      <c r="V31" s="1" t="str">
        <f>CHOOSE('TAB 1'!$A$3, "Value", "Waarde", "Wert", "Valeur")</f>
        <v>Value</v>
      </c>
      <c r="W31" s="5"/>
      <c r="X31" s="1" t="str">
        <f>CHOOSE('TAB 1'!$A$3, "Value", "Waarde", "Wert", "Valeur")</f>
        <v>Value</v>
      </c>
      <c r="Y31" s="5"/>
      <c r="Z31" s="1" t="str">
        <f>CHOOSE('TAB 1'!$A$3, "Value", "Waarde", "Wert", "Valeur")</f>
        <v>Value</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ht="15" customHeight="1" x14ac:dyDescent="0.25">
      <c r="A33" s="58" t="s">
        <v>1601</v>
      </c>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99.95" customHeight="1" x14ac:dyDescent="0.25">
      <c r="A35" s="5"/>
      <c r="B35" s="54" t="str">
        <f>CHOOSE('TAB 1'!$A$3, "If calculation rules have a SECOND table, enter text here", "Als Rekenregels een TWEEDE tabel hebben, ga verder met de tekst hier", "Wenn die Berechnungsregeln eine ZWEITE Tabelle haben, fahren Sie hier mit dem Text fort", "Si les srègles de calcul ont un SECOND tableau, insérer le texte ici")</f>
        <v>If calculation rules have a SECOND table, enter text here</v>
      </c>
      <c r="C35" s="55"/>
      <c r="D35" s="55"/>
      <c r="E35" s="55"/>
      <c r="F35" s="55"/>
      <c r="G35" s="55"/>
      <c r="H35" s="55"/>
      <c r="I35" s="55"/>
      <c r="J35" s="55"/>
      <c r="K35" s="55"/>
      <c r="L35" s="55"/>
      <c r="M35" s="55"/>
      <c r="N35" s="55"/>
      <c r="O35" s="55"/>
      <c r="P35" s="55"/>
      <c r="Q35" s="55"/>
      <c r="R35" s="55"/>
      <c r="S35" s="55"/>
      <c r="T35" s="55"/>
      <c r="U35" s="55"/>
      <c r="V35" s="55"/>
      <c r="W35" s="55"/>
      <c r="X35" s="55"/>
      <c r="Y35" s="55"/>
      <c r="Z35" s="55"/>
    </row>
  </sheetData>
  <sheetProtection algorithmName="SHA-512" hashValue="uBLu7LakakwnNbjOyiT+vJejCW5tTjfS4qtGdvuCNmV0R9ODl9MexOg3I/KQMvJcmpzP26USIJ7Fe3+oxQ3xdw==" saltValue="WFGBpEJV3d0Mr68NTBIWTw==" spinCount="100000" sheet="1" objects="1" scenarios="1" selectLockedCells="1"/>
  <mergeCells count="20">
    <mergeCell ref="A7:Z8"/>
    <mergeCell ref="B22:Z22"/>
    <mergeCell ref="B35:Z35"/>
    <mergeCell ref="A33:Z34"/>
    <mergeCell ref="A20:Z21"/>
    <mergeCell ref="A23:Z23"/>
    <mergeCell ref="B24:Z24"/>
    <mergeCell ref="B11:Z11"/>
    <mergeCell ref="B9:Z9"/>
    <mergeCell ref="A10:Z10"/>
    <mergeCell ref="R1:Z2"/>
    <mergeCell ref="A5:Z5"/>
    <mergeCell ref="B6:Z6"/>
    <mergeCell ref="R3:Z3"/>
    <mergeCell ref="R4:Z4"/>
    <mergeCell ref="A4:Q4"/>
    <mergeCell ref="M1:P1"/>
    <mergeCell ref="F1:L1"/>
    <mergeCell ref="A1:C1"/>
    <mergeCell ref="D1:E1"/>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Z116"/>
  <sheetViews>
    <sheetView zoomScaleNormal="100" workbookViewId="0">
      <selection activeCell="A2" sqref="A2"/>
    </sheetView>
  </sheetViews>
  <sheetFormatPr defaultColWidth="8.85546875" defaultRowHeight="12.75" x14ac:dyDescent="0.25"/>
  <cols>
    <col min="1" max="1" width="76.140625" style="4" customWidth="1"/>
    <col min="2" max="2" width="20.7109375" style="4" customWidth="1"/>
    <col min="3" max="26" width="10.7109375" style="4" customWidth="1"/>
    <col min="27" max="16384" width="8.85546875" style="4"/>
  </cols>
  <sheetData>
    <row r="1" spans="1:26" x14ac:dyDescent="0.25">
      <c r="A1" s="57" t="str">
        <f>CHOOSE('TAB 1'!$A$3, "SCENARIOS AND ADDITIONAL TECHNICAL INFORMATION, PART 1", "SCENARIOS EN AANVULLENDE TECHNISCHE INFORMATIE, DEEL 1", "SZENARIEN UND ZUSÄTZLICHE TECHNISCHE INFORMATIONEN, TEIL 1", "SCENARIOS ET INFORMATION TECHNIQUE COMPLÉMENTAIRE, PARTIE 1")</f>
        <v>SCENARIOS AND ADDITIONAL TECHNICAL INFORMATION, PART 1</v>
      </c>
      <c r="B1" s="57"/>
      <c r="C1" s="57"/>
      <c r="D1" s="57"/>
      <c r="E1" s="57"/>
      <c r="F1" s="57"/>
      <c r="G1" s="57"/>
      <c r="H1" s="57"/>
      <c r="I1" s="57"/>
      <c r="J1" s="57"/>
      <c r="K1" s="57"/>
      <c r="L1" s="57"/>
      <c r="M1" s="57"/>
      <c r="N1" s="57"/>
      <c r="O1" s="57"/>
      <c r="P1" s="57"/>
      <c r="Q1" s="57"/>
      <c r="R1" s="57"/>
      <c r="S1" s="57"/>
      <c r="T1" s="57"/>
      <c r="U1" s="57"/>
      <c r="V1" s="57"/>
      <c r="W1" s="57"/>
      <c r="X1" s="57"/>
      <c r="Y1" s="57"/>
      <c r="Z1" s="57"/>
    </row>
    <row r="2" spans="1:26" ht="99.95" customHeight="1" x14ac:dyDescent="0.25">
      <c r="A2" s="5"/>
      <c r="B2" s="54" t="str">
        <f>CHOOSE('TAB 1'!$A$3, "Description processes within A1-A3, Description scenarios for modules beyond A1-A3, Additional technical information, Specific background information on toxicities.
No commercial texts allowed and only verifiable information must be stated.", "beschrijving scenarios modules A1-A3, beschrijving scenarios na modules A1-A3, specifieke achtergrondinformatie over toxiciteiten.
Commerciele teksten niet toegestaan en alleen toetsbare informatie mag worden toegevoegd.", "Beschreibung der Prozesse innerhalb A1-A3, Beschreibungsszenarien für weitere Module außer A1-A3, Zusätzliche technische Informationen, Spezifische Hintergrundinformationen zu Toxizitäten.
" &amp; "Es sind keine kommerziellen Texte erlaubt und es dürfen nur überprüfbare Informationen angegeben werden.", " Description des processus au sein de A1-A3, Description des scénarios pour les modules au-delà de A1-A3, Informations techniques supplémentaires, Informations générales spécifiques sur les toxicités.
" &amp; "Aucun texte commercial n'est autorisé et seules des informations vérifiables doivent être mentionnées.")</f>
        <v>Description processes within A1-A3, Description scenarios for modules beyond A1-A3, Additional technical information, Specific background information on toxicities.
No commercial texts allowed and only verifiable information must be stated.</v>
      </c>
      <c r="C2" s="55"/>
      <c r="D2" s="55"/>
      <c r="E2" s="55"/>
      <c r="F2" s="55"/>
      <c r="G2" s="55"/>
      <c r="H2" s="55"/>
      <c r="I2" s="55"/>
      <c r="J2" s="55"/>
      <c r="K2" s="55"/>
      <c r="L2" s="55"/>
      <c r="M2" s="55"/>
      <c r="N2" s="55"/>
      <c r="O2" s="55"/>
      <c r="P2" s="55"/>
      <c r="Q2" s="55"/>
      <c r="R2" s="55"/>
      <c r="S2" s="55"/>
      <c r="T2" s="55"/>
      <c r="U2" s="55"/>
      <c r="V2" s="55"/>
      <c r="W2" s="55"/>
      <c r="X2" s="55"/>
      <c r="Y2" s="55"/>
      <c r="Z2" s="55"/>
    </row>
    <row r="3" spans="1:26" x14ac:dyDescent="0.25">
      <c r="A3" s="56"/>
      <c r="B3" s="56"/>
      <c r="C3" s="56"/>
      <c r="D3" s="56"/>
      <c r="E3" s="56"/>
      <c r="F3" s="56"/>
      <c r="G3" s="56"/>
      <c r="H3" s="56"/>
      <c r="I3" s="56"/>
      <c r="J3" s="56"/>
      <c r="K3" s="56"/>
      <c r="L3" s="56"/>
      <c r="M3" s="56"/>
      <c r="N3" s="56"/>
      <c r="O3" s="56"/>
      <c r="P3" s="56"/>
      <c r="Q3" s="56"/>
      <c r="R3" s="56"/>
      <c r="S3" s="56"/>
      <c r="T3" s="56"/>
      <c r="U3" s="56"/>
      <c r="V3" s="56"/>
      <c r="W3" s="56"/>
      <c r="X3" s="56"/>
      <c r="Y3" s="56"/>
      <c r="Z3" s="56"/>
    </row>
    <row r="4" spans="1:26" ht="12.75" customHeight="1" x14ac:dyDescent="0.25">
      <c r="A4" s="4" t="str">
        <f>CHOOSE('TAB 1'!$A$3, "TABLE 1: SCENARIOS AND TECHNICAL INFORMATION", "TABEL 1: SCENARIOS EN AANVULLENDE TECHNISCHE INFORMATIE", "TABELLE 1: SZENARIEN UND TECHNISCHE INFORMATIONEN", "TABLEAU 1: SCÉNARIO ET INFORMATION TECHNIQUE")</f>
        <v>TABLE 1: SCENARIOS AND TECHNICAL INFORMATION</v>
      </c>
      <c r="B4" s="55" t="str">
        <f>CHOOSE('TAB 1'!$A$3, "If scenarios ... have a table, fill table here", "Als scenarios ... een tabel hebben, vul tabel hier in", "Wenn die Szenarien ... eine Tabelle haben, füllen Sie die Tabelle hier aus", "Si les scénarios ... ont un tableau, insérer le tableau ici")</f>
        <v>If scenarios ... have a table, fill table here</v>
      </c>
      <c r="C4" s="55"/>
      <c r="D4" s="55"/>
      <c r="E4" s="55"/>
      <c r="F4" s="55"/>
      <c r="G4" s="55"/>
      <c r="H4" s="55"/>
      <c r="I4" s="55"/>
      <c r="J4" s="55"/>
      <c r="K4" s="55"/>
      <c r="L4" s="55"/>
      <c r="M4" s="55"/>
      <c r="N4" s="55"/>
      <c r="O4" s="55"/>
      <c r="P4" s="55"/>
      <c r="Q4" s="55"/>
      <c r="R4" s="55"/>
      <c r="S4" s="55"/>
      <c r="T4" s="55"/>
      <c r="U4" s="55"/>
      <c r="V4" s="55"/>
      <c r="W4" s="55"/>
      <c r="X4" s="55"/>
      <c r="Y4" s="55"/>
      <c r="Z4" s="55"/>
    </row>
    <row r="5" spans="1:26" x14ac:dyDescent="0.25">
      <c r="A5" s="5"/>
      <c r="B5" s="1" t="str">
        <f>CHOOSE('TAB 1'!$A$3, "Head, description", "Kop, beschrijving", "Kopf, Beschreibung", "En-tête, description")</f>
        <v>Head, description</v>
      </c>
      <c r="C5" s="5"/>
      <c r="D5" s="1" t="str">
        <f>CHOOSE('TAB 1'!$A$3, "Head", "Kop", "Kopf", "En-tête")</f>
        <v>Head</v>
      </c>
      <c r="E5" s="5"/>
      <c r="F5" s="1" t="str">
        <f>CHOOSE('TAB 1'!$A$3, "Head", "Kop", "Kopf", "En-tête")</f>
        <v>Head</v>
      </c>
      <c r="G5" s="5"/>
      <c r="H5" s="1" t="str">
        <f>CHOOSE('TAB 1'!$A$3, "Head", "Kop", "Kopf", "En-tête")</f>
        <v>Head</v>
      </c>
      <c r="I5" s="5"/>
      <c r="J5" s="1" t="str">
        <f>CHOOSE('TAB 1'!$A$3, "Head", "Kop", "Kopf", "En-tête")</f>
        <v>Head</v>
      </c>
      <c r="K5" s="5"/>
      <c r="L5" s="1" t="str">
        <f>CHOOSE('TAB 1'!$A$3, "Head", "Kop", "Kopf", "En-tête")</f>
        <v>Head</v>
      </c>
      <c r="M5" s="5"/>
      <c r="N5" s="1" t="str">
        <f>CHOOSE('TAB 1'!$A$3, "Head", "Kop", "Kopf", "En-tête")</f>
        <v>Head</v>
      </c>
      <c r="O5" s="5"/>
      <c r="P5" s="1" t="str">
        <f>CHOOSE('TAB 1'!$A$3, "Head", "Kop", "Kopf", "En-tête")</f>
        <v>Head</v>
      </c>
      <c r="Q5" s="5"/>
      <c r="R5" s="1" t="str">
        <f>CHOOSE('TAB 1'!$A$3, "Head", "Kop", "Kopf", "En-tête")</f>
        <v>Head</v>
      </c>
      <c r="S5" s="5"/>
      <c r="T5" s="1" t="str">
        <f>CHOOSE('TAB 1'!$A$3, "Head", "Kop", "Kopf", "En-tête")</f>
        <v>Head</v>
      </c>
      <c r="U5" s="5"/>
      <c r="V5" s="1" t="str">
        <f>CHOOSE('TAB 1'!$A$3, "Head", "Kop", "Kopf", "En-tête")</f>
        <v>Head</v>
      </c>
      <c r="W5" s="5"/>
      <c r="X5" s="1" t="str">
        <f>CHOOSE('TAB 1'!$A$3, "Head", "Kop", "Kopf", "En-tête")</f>
        <v>Head</v>
      </c>
      <c r="Y5" s="5"/>
      <c r="Z5" s="1" t="str">
        <f>CHOOSE('TAB 1'!$A$3, "Head", "Kop", "Kopf", "En-tête")</f>
        <v>Head</v>
      </c>
    </row>
    <row r="6" spans="1:26" x14ac:dyDescent="0.25">
      <c r="A6" s="5"/>
      <c r="B6" s="1" t="str">
        <f>CHOOSE('TAB 1'!$A$3, "Description", "Beschrijving", "Beschreibung", "Description")</f>
        <v>Description</v>
      </c>
      <c r="C6" s="5"/>
      <c r="D6" s="1" t="str">
        <f>CHOOSE('TAB 1'!$A$3, "Value", "Waarde", "Wert", "Valeur")</f>
        <v>Value</v>
      </c>
      <c r="E6" s="5"/>
      <c r="F6" s="1" t="str">
        <f>CHOOSE('TAB 1'!$A$3, "Value", "Waarde", "Wert", "Valeur")</f>
        <v>Value</v>
      </c>
      <c r="G6" s="5"/>
      <c r="H6" s="1" t="str">
        <f>CHOOSE('TAB 1'!$A$3, "Value", "Waarde", "Wert", "Valeur")</f>
        <v>Value</v>
      </c>
      <c r="I6" s="5"/>
      <c r="J6" s="1" t="str">
        <f>CHOOSE('TAB 1'!$A$3, "Value", "Waarde", "Wert", "Valeur")</f>
        <v>Value</v>
      </c>
      <c r="K6" s="5"/>
      <c r="L6" s="1" t="str">
        <f>CHOOSE('TAB 1'!$A$3, "Value", "Waarde", "Wert", "Valeur")</f>
        <v>Value</v>
      </c>
      <c r="M6" s="5"/>
      <c r="N6" s="1" t="str">
        <f>CHOOSE('TAB 1'!$A$3, "Value", "Waarde", "Wert", "Valeur")</f>
        <v>Value</v>
      </c>
      <c r="O6" s="5"/>
      <c r="P6" s="1" t="str">
        <f>CHOOSE('TAB 1'!$A$3, "Value", "Waarde", "Wert", "Valeur")</f>
        <v>Value</v>
      </c>
      <c r="Q6" s="5"/>
      <c r="R6" s="1" t="str">
        <f>CHOOSE('TAB 1'!$A$3, "Value", "Waarde", "Wert", "Valeur")</f>
        <v>Value</v>
      </c>
      <c r="S6" s="5"/>
      <c r="T6" s="1" t="str">
        <f>CHOOSE('TAB 1'!$A$3, "Value", "Waarde", "Wert", "Valeur")</f>
        <v>Value</v>
      </c>
      <c r="U6" s="5"/>
      <c r="V6" s="1" t="str">
        <f>CHOOSE('TAB 1'!$A$3, "Value", "Waarde", "Wert", "Valeur")</f>
        <v>Value</v>
      </c>
      <c r="W6" s="5"/>
      <c r="X6" s="1" t="str">
        <f>CHOOSE('TAB 1'!$A$3, "Value", "Waarde", "Wert", "Valeur")</f>
        <v>Value</v>
      </c>
      <c r="Y6" s="5"/>
      <c r="Z6" s="1" t="str">
        <f>CHOOSE('TAB 1'!$A$3, "Value", "Waarde", "Wert", "Valeur")</f>
        <v>Value</v>
      </c>
    </row>
    <row r="7" spans="1:26" x14ac:dyDescent="0.25">
      <c r="A7" s="5"/>
      <c r="B7" s="1" t="str">
        <f>CHOOSE('TAB 1'!$A$3, "Description", "Beschrijving", "Beschreibung", "Description")</f>
        <v>Description</v>
      </c>
      <c r="C7" s="5"/>
      <c r="D7" s="1" t="str">
        <f>CHOOSE('TAB 1'!$A$3, "Value", "Waarde", "Wert", "Valeur")</f>
        <v>Value</v>
      </c>
      <c r="E7" s="5"/>
      <c r="F7" s="1" t="str">
        <f>CHOOSE('TAB 1'!$A$3, "Value", "Waarde", "Wert", "Valeur")</f>
        <v>Value</v>
      </c>
      <c r="G7" s="5"/>
      <c r="H7" s="1" t="str">
        <f>CHOOSE('TAB 1'!$A$3, "Value", "Waarde", "Wert", "Valeur")</f>
        <v>Value</v>
      </c>
      <c r="I7" s="5"/>
      <c r="J7" s="1" t="str">
        <f>CHOOSE('TAB 1'!$A$3, "Value", "Waarde", "Wert", "Valeur")</f>
        <v>Value</v>
      </c>
      <c r="K7" s="5"/>
      <c r="L7" s="1" t="str">
        <f>CHOOSE('TAB 1'!$A$3, "Value", "Waarde", "Wert", "Valeur")</f>
        <v>Value</v>
      </c>
      <c r="M7" s="5"/>
      <c r="N7" s="1" t="str">
        <f>CHOOSE('TAB 1'!$A$3, "Value", "Waarde", "Wert", "Valeur")</f>
        <v>Value</v>
      </c>
      <c r="O7" s="5"/>
      <c r="P7" s="1" t="str">
        <f>CHOOSE('TAB 1'!$A$3, "Value", "Waarde", "Wert", "Valeur")</f>
        <v>Value</v>
      </c>
      <c r="Q7" s="5"/>
      <c r="R7" s="1" t="str">
        <f>CHOOSE('TAB 1'!$A$3, "Value", "Waarde", "Wert", "Valeur")</f>
        <v>Value</v>
      </c>
      <c r="S7" s="5"/>
      <c r="T7" s="1" t="str">
        <f>CHOOSE('TAB 1'!$A$3, "Value", "Waarde", "Wert", "Valeur")</f>
        <v>Value</v>
      </c>
      <c r="U7" s="5"/>
      <c r="V7" s="1" t="str">
        <f>CHOOSE('TAB 1'!$A$3, "Value", "Waarde", "Wert", "Valeur")</f>
        <v>Value</v>
      </c>
      <c r="W7" s="5"/>
      <c r="X7" s="1" t="str">
        <f>CHOOSE('TAB 1'!$A$3, "Value", "Waarde", "Wert", "Valeur")</f>
        <v>Value</v>
      </c>
      <c r="Y7" s="5"/>
      <c r="Z7" s="1" t="str">
        <f>CHOOSE('TAB 1'!$A$3, "Value", "Waarde", "Wert", "Valeur")</f>
        <v>Value</v>
      </c>
    </row>
    <row r="8" spans="1:26" x14ac:dyDescent="0.25">
      <c r="A8" s="5"/>
      <c r="B8" s="1" t="str">
        <f>CHOOSE('TAB 1'!$A$3, "Description", "Beschrijving", "Beschreibung", "Description")</f>
        <v>Description</v>
      </c>
      <c r="C8" s="5"/>
      <c r="D8" s="1" t="str">
        <f>CHOOSE('TAB 1'!$A$3, "Value", "Waarde", "Wert", "Valeur")</f>
        <v>Value</v>
      </c>
      <c r="E8" s="5"/>
      <c r="F8" s="1" t="str">
        <f>CHOOSE('TAB 1'!$A$3, "Value", "Waarde", "Wert", "Valeur")</f>
        <v>Value</v>
      </c>
      <c r="G8" s="5"/>
      <c r="H8" s="1" t="str">
        <f>CHOOSE('TAB 1'!$A$3, "Value", "Waarde", "Wert", "Valeur")</f>
        <v>Value</v>
      </c>
      <c r="I8" s="5"/>
      <c r="J8" s="1" t="str">
        <f>CHOOSE('TAB 1'!$A$3, "Value", "Waarde", "Wert", "Valeur")</f>
        <v>Value</v>
      </c>
      <c r="K8" s="5"/>
      <c r="L8" s="1" t="str">
        <f>CHOOSE('TAB 1'!$A$3, "Value", "Waarde", "Wert", "Valeur")</f>
        <v>Value</v>
      </c>
      <c r="M8" s="5"/>
      <c r="N8" s="1" t="str">
        <f>CHOOSE('TAB 1'!$A$3, "Value", "Waarde", "Wert", "Valeur")</f>
        <v>Value</v>
      </c>
      <c r="O8" s="5"/>
      <c r="P8" s="1" t="str">
        <f>CHOOSE('TAB 1'!$A$3, "Value", "Waarde", "Wert", "Valeur")</f>
        <v>Value</v>
      </c>
      <c r="Q8" s="5"/>
      <c r="R8" s="1" t="str">
        <f>CHOOSE('TAB 1'!$A$3, "Value", "Waarde", "Wert", "Valeur")</f>
        <v>Value</v>
      </c>
      <c r="S8" s="5"/>
      <c r="T8" s="1" t="str">
        <f>CHOOSE('TAB 1'!$A$3, "Value", "Waarde", "Wert", "Valeur")</f>
        <v>Value</v>
      </c>
      <c r="U8" s="5"/>
      <c r="V8" s="1" t="str">
        <f>CHOOSE('TAB 1'!$A$3, "Value", "Waarde", "Wert", "Valeur")</f>
        <v>Value</v>
      </c>
      <c r="W8" s="5"/>
      <c r="X8" s="1" t="str">
        <f>CHOOSE('TAB 1'!$A$3, "Value", "Waarde", "Wert", "Valeur")</f>
        <v>Value</v>
      </c>
      <c r="Y8" s="5"/>
      <c r="Z8" s="1" t="str">
        <f>CHOOSE('TAB 1'!$A$3, "Value", "Waarde", "Wert", "Valeur")</f>
        <v>Value</v>
      </c>
    </row>
    <row r="9" spans="1:26" x14ac:dyDescent="0.25">
      <c r="A9" s="5"/>
      <c r="B9" s="1" t="str">
        <f>CHOOSE('TAB 1'!$A$3, "Description", "Beschrijving", "Beschreibung", "Description")</f>
        <v>Description</v>
      </c>
      <c r="C9" s="5"/>
      <c r="D9" s="1" t="str">
        <f>CHOOSE('TAB 1'!$A$3, "Value", "Waarde", "Wert", "Valeur")</f>
        <v>Value</v>
      </c>
      <c r="E9" s="5"/>
      <c r="F9" s="1" t="str">
        <f>CHOOSE('TAB 1'!$A$3, "Value", "Waarde", "Wert", "Valeur")</f>
        <v>Value</v>
      </c>
      <c r="G9" s="5"/>
      <c r="H9" s="1" t="str">
        <f>CHOOSE('TAB 1'!$A$3, "Value", "Waarde", "Wert", "Valeur")</f>
        <v>Value</v>
      </c>
      <c r="I9" s="5"/>
      <c r="J9" s="1" t="str">
        <f>CHOOSE('TAB 1'!$A$3, "Value", "Waarde", "Wert", "Valeur")</f>
        <v>Value</v>
      </c>
      <c r="K9" s="5"/>
      <c r="L9" s="1" t="str">
        <f>CHOOSE('TAB 1'!$A$3, "Value", "Waarde", "Wert", "Valeur")</f>
        <v>Value</v>
      </c>
      <c r="M9" s="5"/>
      <c r="N9" s="1" t="str">
        <f>CHOOSE('TAB 1'!$A$3, "Value", "Waarde", "Wert", "Valeur")</f>
        <v>Value</v>
      </c>
      <c r="O9" s="5"/>
      <c r="P9" s="1" t="str">
        <f>CHOOSE('TAB 1'!$A$3, "Value", "Waarde", "Wert", "Valeur")</f>
        <v>Value</v>
      </c>
      <c r="Q9" s="5"/>
      <c r="R9" s="1" t="str">
        <f>CHOOSE('TAB 1'!$A$3, "Value", "Waarde", "Wert", "Valeur")</f>
        <v>Value</v>
      </c>
      <c r="S9" s="5"/>
      <c r="T9" s="1" t="str">
        <f>CHOOSE('TAB 1'!$A$3, "Value", "Waarde", "Wert", "Valeur")</f>
        <v>Value</v>
      </c>
      <c r="U9" s="5"/>
      <c r="V9" s="1" t="str">
        <f>CHOOSE('TAB 1'!$A$3, "Value", "Waarde", "Wert", "Valeur")</f>
        <v>Value</v>
      </c>
      <c r="W9" s="5"/>
      <c r="X9" s="1" t="str">
        <f>CHOOSE('TAB 1'!$A$3, "Value", "Waarde", "Wert", "Valeur")</f>
        <v>Value</v>
      </c>
      <c r="Y9" s="5"/>
      <c r="Z9" s="1" t="str">
        <f>CHOOSE('TAB 1'!$A$3, "Value", "Waarde", "Wert", "Valeur")</f>
        <v>Value</v>
      </c>
    </row>
    <row r="10" spans="1:26" x14ac:dyDescent="0.25">
      <c r="A10" s="5"/>
      <c r="B10" s="1" t="str">
        <f>CHOOSE('TAB 1'!$A$3, "Description", "Beschrijving", "Beschreibung", "Description")</f>
        <v>Description</v>
      </c>
      <c r="C10" s="5"/>
      <c r="D10" s="1" t="str">
        <f>CHOOSE('TAB 1'!$A$3, "Value", "Waarde", "Wert", "Valeur")</f>
        <v>Value</v>
      </c>
      <c r="E10" s="5"/>
      <c r="F10" s="1" t="str">
        <f>CHOOSE('TAB 1'!$A$3, "Value", "Waarde", "Wert", "Valeur")</f>
        <v>Value</v>
      </c>
      <c r="G10" s="5"/>
      <c r="H10" s="1" t="str">
        <f>CHOOSE('TAB 1'!$A$3, "Value", "Waarde", "Wert", "Valeur")</f>
        <v>Value</v>
      </c>
      <c r="I10" s="5"/>
      <c r="J10" s="1" t="str">
        <f>CHOOSE('TAB 1'!$A$3, "Value", "Waarde", "Wert", "Valeur")</f>
        <v>Value</v>
      </c>
      <c r="K10" s="5"/>
      <c r="L10" s="1" t="str">
        <f>CHOOSE('TAB 1'!$A$3, "Value", "Waarde", "Wert", "Valeur")</f>
        <v>Value</v>
      </c>
      <c r="M10" s="5"/>
      <c r="N10" s="1" t="str">
        <f>CHOOSE('TAB 1'!$A$3, "Value", "Waarde", "Wert", "Valeur")</f>
        <v>Value</v>
      </c>
      <c r="O10" s="5"/>
      <c r="P10" s="1" t="str">
        <f>CHOOSE('TAB 1'!$A$3, "Value", "Waarde", "Wert", "Valeur")</f>
        <v>Value</v>
      </c>
      <c r="Q10" s="5"/>
      <c r="R10" s="1" t="str">
        <f>CHOOSE('TAB 1'!$A$3, "Value", "Waarde", "Wert", "Valeur")</f>
        <v>Value</v>
      </c>
      <c r="S10" s="5"/>
      <c r="T10" s="1" t="str">
        <f>CHOOSE('TAB 1'!$A$3, "Value", "Waarde", "Wert", "Valeur")</f>
        <v>Value</v>
      </c>
      <c r="U10" s="5"/>
      <c r="V10" s="1" t="str">
        <f>CHOOSE('TAB 1'!$A$3, "Value", "Waarde", "Wert", "Valeur")</f>
        <v>Value</v>
      </c>
      <c r="W10" s="5"/>
      <c r="X10" s="1" t="str">
        <f>CHOOSE('TAB 1'!$A$3, "Value", "Waarde", "Wert", "Valeur")</f>
        <v>Value</v>
      </c>
      <c r="Y10" s="5"/>
      <c r="Z10" s="1" t="str">
        <f>CHOOSE('TAB 1'!$A$3, "Value", "Waarde", "Wert", "Valeur")</f>
        <v>Value</v>
      </c>
    </row>
    <row r="11" spans="1:26" x14ac:dyDescent="0.25">
      <c r="A11" s="5"/>
      <c r="B11" s="1" t="str">
        <f>CHOOSE('TAB 1'!$A$3, "Description", "Beschrijving", "Beschreibung", "Description")</f>
        <v>Description</v>
      </c>
      <c r="C11" s="5"/>
      <c r="D11" s="1" t="str">
        <f>CHOOSE('TAB 1'!$A$3, "Value", "Waarde", "Wert", "Valeur")</f>
        <v>Value</v>
      </c>
      <c r="E11" s="5"/>
      <c r="F11" s="1" t="str">
        <f>CHOOSE('TAB 1'!$A$3, "Value", "Waarde", "Wert", "Valeur")</f>
        <v>Value</v>
      </c>
      <c r="G11" s="5"/>
      <c r="H11" s="1" t="str">
        <f>CHOOSE('TAB 1'!$A$3, "Value", "Waarde", "Wert", "Valeur")</f>
        <v>Value</v>
      </c>
      <c r="I11" s="5"/>
      <c r="J11" s="1" t="str">
        <f>CHOOSE('TAB 1'!$A$3, "Value", "Waarde", "Wert", "Valeur")</f>
        <v>Value</v>
      </c>
      <c r="K11" s="5"/>
      <c r="L11" s="1" t="str">
        <f>CHOOSE('TAB 1'!$A$3, "Value", "Waarde", "Wert", "Valeur")</f>
        <v>Value</v>
      </c>
      <c r="M11" s="5"/>
      <c r="N11" s="1" t="str">
        <f>CHOOSE('TAB 1'!$A$3, "Value", "Waarde", "Wert", "Valeur")</f>
        <v>Value</v>
      </c>
      <c r="O11" s="5"/>
      <c r="P11" s="1" t="str">
        <f>CHOOSE('TAB 1'!$A$3, "Value", "Waarde", "Wert", "Valeur")</f>
        <v>Value</v>
      </c>
      <c r="Q11" s="5"/>
      <c r="R11" s="1" t="str">
        <f>CHOOSE('TAB 1'!$A$3, "Value", "Waarde", "Wert", "Valeur")</f>
        <v>Value</v>
      </c>
      <c r="S11" s="5"/>
      <c r="T11" s="1" t="str">
        <f>CHOOSE('TAB 1'!$A$3, "Value", "Waarde", "Wert", "Valeur")</f>
        <v>Value</v>
      </c>
      <c r="U11" s="5"/>
      <c r="V11" s="1" t="str">
        <f>CHOOSE('TAB 1'!$A$3, "Value", "Waarde", "Wert", "Valeur")</f>
        <v>Value</v>
      </c>
      <c r="W11" s="5"/>
      <c r="X11" s="1" t="str">
        <f>CHOOSE('TAB 1'!$A$3, "Value", "Waarde", "Wert", "Valeur")</f>
        <v>Value</v>
      </c>
      <c r="Y11" s="5"/>
      <c r="Z11" s="1" t="str">
        <f>CHOOSE('TAB 1'!$A$3, "Value", "Waarde", "Wert", "Valeur")</f>
        <v>Value</v>
      </c>
    </row>
    <row r="12" spans="1:26" x14ac:dyDescent="0.25">
      <c r="A12" s="5"/>
      <c r="B12" s="1" t="str">
        <f>CHOOSE('TAB 1'!$A$3, "Description", "Beschrijving", "Beschreibung", "Description")</f>
        <v>Description</v>
      </c>
      <c r="C12" s="5"/>
      <c r="D12" s="1" t="str">
        <f>CHOOSE('TAB 1'!$A$3, "Value", "Waarde", "Wert", "Valeur")</f>
        <v>Value</v>
      </c>
      <c r="E12" s="5"/>
      <c r="F12" s="1" t="str">
        <f>CHOOSE('TAB 1'!$A$3, "Value", "Waarde", "Wert", "Valeur")</f>
        <v>Value</v>
      </c>
      <c r="G12" s="5"/>
      <c r="H12" s="1" t="str">
        <f>CHOOSE('TAB 1'!$A$3, "Value", "Waarde", "Wert", "Valeur")</f>
        <v>Value</v>
      </c>
      <c r="I12" s="5"/>
      <c r="J12" s="1" t="str">
        <f>CHOOSE('TAB 1'!$A$3, "Value", "Waarde", "Wert", "Valeur")</f>
        <v>Value</v>
      </c>
      <c r="K12" s="5"/>
      <c r="L12" s="1" t="str">
        <f>CHOOSE('TAB 1'!$A$3, "Value", "Waarde", "Wert", "Valeur")</f>
        <v>Value</v>
      </c>
      <c r="M12" s="5"/>
      <c r="N12" s="1" t="str">
        <f>CHOOSE('TAB 1'!$A$3, "Value", "Waarde", "Wert", "Valeur")</f>
        <v>Value</v>
      </c>
      <c r="O12" s="5"/>
      <c r="P12" s="1" t="str">
        <f>CHOOSE('TAB 1'!$A$3, "Value", "Waarde", "Wert", "Valeur")</f>
        <v>Value</v>
      </c>
      <c r="Q12" s="5"/>
      <c r="R12" s="1" t="str">
        <f>CHOOSE('TAB 1'!$A$3, "Value", "Waarde", "Wert", "Valeur")</f>
        <v>Value</v>
      </c>
      <c r="S12" s="5"/>
      <c r="T12" s="1" t="str">
        <f>CHOOSE('TAB 1'!$A$3, "Value", "Waarde", "Wert", "Valeur")</f>
        <v>Value</v>
      </c>
      <c r="U12" s="5"/>
      <c r="V12" s="1" t="str">
        <f>CHOOSE('TAB 1'!$A$3, "Value", "Waarde", "Wert", "Valeur")</f>
        <v>Value</v>
      </c>
      <c r="W12" s="5"/>
      <c r="X12" s="1" t="str">
        <f>CHOOSE('TAB 1'!$A$3, "Value", "Waarde", "Wert", "Valeur")</f>
        <v>Value</v>
      </c>
      <c r="Y12" s="5"/>
      <c r="Z12" s="1" t="str">
        <f>CHOOSE('TAB 1'!$A$3, "Value", "Waarde", "Wert", "Valeur")</f>
        <v>Value</v>
      </c>
    </row>
    <row r="13" spans="1:26" x14ac:dyDescent="0.25">
      <c r="A13" s="5"/>
      <c r="B13" s="1" t="str">
        <f>CHOOSE('TAB 1'!$A$3, "Description", "Beschrijving", "Beschreibung", "Description")</f>
        <v>Description</v>
      </c>
      <c r="C13" s="5"/>
      <c r="D13" s="1" t="str">
        <f>CHOOSE('TAB 1'!$A$3, "Value", "Waarde", "Wert", "Valeur")</f>
        <v>Value</v>
      </c>
      <c r="E13" s="5"/>
      <c r="F13" s="1" t="str">
        <f>CHOOSE('TAB 1'!$A$3, "Value", "Waarde", "Wert", "Valeur")</f>
        <v>Value</v>
      </c>
      <c r="G13" s="5"/>
      <c r="H13" s="1" t="str">
        <f>CHOOSE('TAB 1'!$A$3, "Value", "Waarde", "Wert", "Valeur")</f>
        <v>Value</v>
      </c>
      <c r="I13" s="5"/>
      <c r="J13" s="1" t="str">
        <f>CHOOSE('TAB 1'!$A$3, "Value", "Waarde", "Wert", "Valeur")</f>
        <v>Value</v>
      </c>
      <c r="K13" s="5"/>
      <c r="L13" s="1" t="str">
        <f>CHOOSE('TAB 1'!$A$3, "Value", "Waarde", "Wert", "Valeur")</f>
        <v>Value</v>
      </c>
      <c r="M13" s="5"/>
      <c r="N13" s="1" t="str">
        <f>CHOOSE('TAB 1'!$A$3, "Value", "Waarde", "Wert", "Valeur")</f>
        <v>Value</v>
      </c>
      <c r="O13" s="5"/>
      <c r="P13" s="1" t="str">
        <f>CHOOSE('TAB 1'!$A$3, "Value", "Waarde", "Wert", "Valeur")</f>
        <v>Value</v>
      </c>
      <c r="Q13" s="5"/>
      <c r="R13" s="1" t="str">
        <f>CHOOSE('TAB 1'!$A$3, "Value", "Waarde", "Wert", "Valeur")</f>
        <v>Value</v>
      </c>
      <c r="S13" s="5"/>
      <c r="T13" s="1" t="str">
        <f>CHOOSE('TAB 1'!$A$3, "Value", "Waarde", "Wert", "Valeur")</f>
        <v>Value</v>
      </c>
      <c r="U13" s="5"/>
      <c r="V13" s="1" t="str">
        <f>CHOOSE('TAB 1'!$A$3, "Value", "Waarde", "Wert", "Valeur")</f>
        <v>Value</v>
      </c>
      <c r="W13" s="5"/>
      <c r="X13" s="1" t="str">
        <f>CHOOSE('TAB 1'!$A$3, "Value", "Waarde", "Wert", "Valeur")</f>
        <v>Value</v>
      </c>
      <c r="Y13" s="5"/>
      <c r="Z13" s="1" t="str">
        <f>CHOOSE('TAB 1'!$A$3, "Value", "Waarde", "Wert", "Valeur")</f>
        <v>Value</v>
      </c>
    </row>
    <row r="14" spans="1:26" x14ac:dyDescent="0.25">
      <c r="A14" s="5"/>
      <c r="B14" s="1" t="str">
        <f>CHOOSE('TAB 1'!$A$3, "Description", "Beschrijving", "Beschreibung", "Description")</f>
        <v>Description</v>
      </c>
      <c r="C14" s="5"/>
      <c r="D14" s="1" t="str">
        <f>CHOOSE('TAB 1'!$A$3, "Value", "Waarde", "Wert", "Valeur")</f>
        <v>Value</v>
      </c>
      <c r="E14" s="5"/>
      <c r="F14" s="1" t="str">
        <f>CHOOSE('TAB 1'!$A$3, "Value", "Waarde", "Wert", "Valeur")</f>
        <v>Value</v>
      </c>
      <c r="G14" s="5"/>
      <c r="H14" s="1" t="str">
        <f>CHOOSE('TAB 1'!$A$3, "Value", "Waarde", "Wert", "Valeur")</f>
        <v>Value</v>
      </c>
      <c r="I14" s="5"/>
      <c r="J14" s="1" t="str">
        <f>CHOOSE('TAB 1'!$A$3, "Value", "Waarde", "Wert", "Valeur")</f>
        <v>Value</v>
      </c>
      <c r="K14" s="5"/>
      <c r="L14" s="1" t="str">
        <f>CHOOSE('TAB 1'!$A$3, "Value", "Waarde", "Wert", "Valeur")</f>
        <v>Value</v>
      </c>
      <c r="M14" s="5"/>
      <c r="N14" s="1" t="str">
        <f>CHOOSE('TAB 1'!$A$3, "Value", "Waarde", "Wert", "Valeur")</f>
        <v>Value</v>
      </c>
      <c r="O14" s="5"/>
      <c r="P14" s="1" t="str">
        <f>CHOOSE('TAB 1'!$A$3, "Value", "Waarde", "Wert", "Valeur")</f>
        <v>Value</v>
      </c>
      <c r="Q14" s="5"/>
      <c r="R14" s="1" t="str">
        <f>CHOOSE('TAB 1'!$A$3, "Value", "Waarde", "Wert", "Valeur")</f>
        <v>Value</v>
      </c>
      <c r="S14" s="5"/>
      <c r="T14" s="1" t="str">
        <f>CHOOSE('TAB 1'!$A$3, "Value", "Waarde", "Wert", "Valeur")</f>
        <v>Value</v>
      </c>
      <c r="U14" s="5"/>
      <c r="V14" s="1" t="str">
        <f>CHOOSE('TAB 1'!$A$3, "Value", "Waarde", "Wert", "Valeur")</f>
        <v>Value</v>
      </c>
      <c r="W14" s="5"/>
      <c r="X14" s="1" t="str">
        <f>CHOOSE('TAB 1'!$A$3, "Value", "Waarde", "Wert", "Valeur")</f>
        <v>Value</v>
      </c>
      <c r="Y14" s="5"/>
      <c r="Z14" s="1" t="str">
        <f>CHOOSE('TAB 1'!$A$3, "Value", "Waarde", "Wert", "Valeur")</f>
        <v>Value</v>
      </c>
    </row>
    <row r="15" spans="1:26" x14ac:dyDescent="0.25">
      <c r="A15" s="5"/>
      <c r="B15" s="1" t="str">
        <f>CHOOSE('TAB 1'!$A$3, "Description", "Beschrijving", "Beschreibung", "Description")</f>
        <v>Description</v>
      </c>
      <c r="C15" s="5"/>
      <c r="D15" s="1" t="str">
        <f>CHOOSE('TAB 1'!$A$3, "Value", "Waarde", "Wert", "Valeur")</f>
        <v>Value</v>
      </c>
      <c r="E15" s="5"/>
      <c r="F15" s="1" t="str">
        <f>CHOOSE('TAB 1'!$A$3, "Value", "Waarde", "Wert", "Valeur")</f>
        <v>Value</v>
      </c>
      <c r="G15" s="5"/>
      <c r="H15" s="1" t="str">
        <f>CHOOSE('TAB 1'!$A$3, "Value", "Waarde", "Wert", "Valeur")</f>
        <v>Value</v>
      </c>
      <c r="I15" s="5"/>
      <c r="J15" s="1" t="str">
        <f>CHOOSE('TAB 1'!$A$3, "Value", "Waarde", "Wert", "Valeur")</f>
        <v>Value</v>
      </c>
      <c r="K15" s="5"/>
      <c r="L15" s="1" t="str">
        <f>CHOOSE('TAB 1'!$A$3, "Value", "Waarde", "Wert", "Valeur")</f>
        <v>Value</v>
      </c>
      <c r="M15" s="5"/>
      <c r="N15" s="1" t="str">
        <f>CHOOSE('TAB 1'!$A$3, "Value", "Waarde", "Wert", "Valeur")</f>
        <v>Value</v>
      </c>
      <c r="O15" s="5"/>
      <c r="P15" s="1" t="str">
        <f>CHOOSE('TAB 1'!$A$3, "Value", "Waarde", "Wert", "Valeur")</f>
        <v>Value</v>
      </c>
      <c r="Q15" s="5"/>
      <c r="R15" s="1" t="str">
        <f>CHOOSE('TAB 1'!$A$3, "Value", "Waarde", "Wert", "Valeur")</f>
        <v>Value</v>
      </c>
      <c r="S15" s="5"/>
      <c r="T15" s="1" t="str">
        <f>CHOOSE('TAB 1'!$A$3, "Value", "Waarde", "Wert", "Valeur")</f>
        <v>Value</v>
      </c>
      <c r="U15" s="5"/>
      <c r="V15" s="1" t="str">
        <f>CHOOSE('TAB 1'!$A$3, "Value", "Waarde", "Wert", "Valeur")</f>
        <v>Value</v>
      </c>
      <c r="W15" s="5"/>
      <c r="X15" s="1" t="str">
        <f>CHOOSE('TAB 1'!$A$3, "Value", "Waarde", "Wert", "Valeur")</f>
        <v>Value</v>
      </c>
      <c r="Y15" s="5"/>
      <c r="Z15" s="1" t="str">
        <f>CHOOSE('TAB 1'!$A$3, "Value", "Waarde", "Wert", "Valeur")</f>
        <v>Value</v>
      </c>
    </row>
    <row r="16" spans="1:26" x14ac:dyDescent="0.25">
      <c r="A16" s="5"/>
      <c r="B16" s="1" t="str">
        <f>CHOOSE('TAB 1'!$A$3, "Description", "Beschrijving", "Beschreibung", "Description")</f>
        <v>Description</v>
      </c>
      <c r="C16" s="5"/>
      <c r="D16" s="1" t="str">
        <f>CHOOSE('TAB 1'!$A$3, "Value", "Waarde", "Wert", "Valeur")</f>
        <v>Value</v>
      </c>
      <c r="E16" s="5"/>
      <c r="F16" s="1" t="str">
        <f>CHOOSE('TAB 1'!$A$3, "Value", "Waarde", "Wert", "Valeur")</f>
        <v>Value</v>
      </c>
      <c r="G16" s="5"/>
      <c r="H16" s="1" t="str">
        <f>CHOOSE('TAB 1'!$A$3, "Value", "Waarde", "Wert", "Valeur")</f>
        <v>Value</v>
      </c>
      <c r="I16" s="5"/>
      <c r="J16" s="1" t="str">
        <f>CHOOSE('TAB 1'!$A$3, "Value", "Waarde", "Wert", "Valeur")</f>
        <v>Value</v>
      </c>
      <c r="K16" s="5"/>
      <c r="L16" s="1" t="str">
        <f>CHOOSE('TAB 1'!$A$3, "Value", "Waarde", "Wert", "Valeur")</f>
        <v>Value</v>
      </c>
      <c r="M16" s="5"/>
      <c r="N16" s="1" t="str">
        <f>CHOOSE('TAB 1'!$A$3, "Value", "Waarde", "Wert", "Valeur")</f>
        <v>Value</v>
      </c>
      <c r="O16" s="5"/>
      <c r="P16" s="1" t="str">
        <f>CHOOSE('TAB 1'!$A$3, "Value", "Waarde", "Wert", "Valeur")</f>
        <v>Value</v>
      </c>
      <c r="Q16" s="5"/>
      <c r="R16" s="1" t="str">
        <f>CHOOSE('TAB 1'!$A$3, "Value", "Waarde", "Wert", "Valeur")</f>
        <v>Value</v>
      </c>
      <c r="S16" s="5"/>
      <c r="T16" s="1" t="str">
        <f>CHOOSE('TAB 1'!$A$3, "Value", "Waarde", "Wert", "Valeur")</f>
        <v>Value</v>
      </c>
      <c r="U16" s="5"/>
      <c r="V16" s="1" t="str">
        <f>CHOOSE('TAB 1'!$A$3, "Value", "Waarde", "Wert", "Valeur")</f>
        <v>Value</v>
      </c>
      <c r="W16" s="5"/>
      <c r="X16" s="1" t="str">
        <f>CHOOSE('TAB 1'!$A$3, "Value", "Waarde", "Wert", "Valeur")</f>
        <v>Value</v>
      </c>
      <c r="Y16" s="5"/>
      <c r="Z16" s="1" t="str">
        <f>CHOOSE('TAB 1'!$A$3, "Value", "Waarde", "Wert", "Valeur")</f>
        <v>Value</v>
      </c>
    </row>
    <row r="17" spans="1:26" x14ac:dyDescent="0.25">
      <c r="A17" s="5"/>
      <c r="B17" s="1" t="str">
        <f>CHOOSE('TAB 1'!$A$3, "Description", "Beschrijving", "Beschreibung", "Description")</f>
        <v>Description</v>
      </c>
      <c r="C17" s="5"/>
      <c r="D17" s="1" t="str">
        <f>CHOOSE('TAB 1'!$A$3, "Value", "Waarde", "Wert", "Valeur")</f>
        <v>Value</v>
      </c>
      <c r="E17" s="5"/>
      <c r="F17" s="1" t="str">
        <f>CHOOSE('TAB 1'!$A$3, "Value", "Waarde", "Wert", "Valeur")</f>
        <v>Value</v>
      </c>
      <c r="G17" s="5"/>
      <c r="H17" s="1" t="str">
        <f>CHOOSE('TAB 1'!$A$3, "Value", "Waarde", "Wert", "Valeur")</f>
        <v>Value</v>
      </c>
      <c r="I17" s="5"/>
      <c r="J17" s="1" t="str">
        <f>CHOOSE('TAB 1'!$A$3, "Value", "Waarde", "Wert", "Valeur")</f>
        <v>Value</v>
      </c>
      <c r="K17" s="5"/>
      <c r="L17" s="1" t="str">
        <f>CHOOSE('TAB 1'!$A$3, "Value", "Waarde", "Wert", "Valeur")</f>
        <v>Value</v>
      </c>
      <c r="M17" s="5"/>
      <c r="N17" s="1" t="str">
        <f>CHOOSE('TAB 1'!$A$3, "Value", "Waarde", "Wert", "Valeur")</f>
        <v>Value</v>
      </c>
      <c r="O17" s="5"/>
      <c r="P17" s="1" t="str">
        <f>CHOOSE('TAB 1'!$A$3, "Value", "Waarde", "Wert", "Valeur")</f>
        <v>Value</v>
      </c>
      <c r="Q17" s="5"/>
      <c r="R17" s="1" t="str">
        <f>CHOOSE('TAB 1'!$A$3, "Value", "Waarde", "Wert", "Valeur")</f>
        <v>Value</v>
      </c>
      <c r="S17" s="5"/>
      <c r="T17" s="1" t="str">
        <f>CHOOSE('TAB 1'!$A$3, "Value", "Waarde", "Wert", "Valeur")</f>
        <v>Value</v>
      </c>
      <c r="U17" s="5"/>
      <c r="V17" s="1" t="str">
        <f>CHOOSE('TAB 1'!$A$3, "Value", "Waarde", "Wert", "Valeur")</f>
        <v>Value</v>
      </c>
      <c r="W17" s="5"/>
      <c r="X17" s="1" t="str">
        <f>CHOOSE('TAB 1'!$A$3, "Value", "Waarde", "Wert", "Valeur")</f>
        <v>Value</v>
      </c>
      <c r="Y17" s="5"/>
      <c r="Z17" s="1" t="str">
        <f>CHOOSE('TAB 1'!$A$3, "Value", "Waarde", "Wert", "Valeur")</f>
        <v>Value</v>
      </c>
    </row>
    <row r="18" spans="1:26" x14ac:dyDescent="0.25">
      <c r="A18" s="5"/>
      <c r="B18" s="1" t="str">
        <f>CHOOSE('TAB 1'!$A$3, "Description", "Beschrijving", "Beschreibung", "Description")</f>
        <v>Description</v>
      </c>
      <c r="C18" s="5"/>
      <c r="D18" s="1" t="str">
        <f>CHOOSE('TAB 1'!$A$3, "Value", "Waarde", "Wert", "Valeur")</f>
        <v>Value</v>
      </c>
      <c r="E18" s="5"/>
      <c r="F18" s="1" t="str">
        <f>CHOOSE('TAB 1'!$A$3, "Value", "Waarde", "Wert", "Valeur")</f>
        <v>Value</v>
      </c>
      <c r="G18" s="5"/>
      <c r="H18" s="1" t="str">
        <f>CHOOSE('TAB 1'!$A$3, "Value", "Waarde", "Wert", "Valeur")</f>
        <v>Value</v>
      </c>
      <c r="I18" s="5"/>
      <c r="J18" s="1" t="str">
        <f>CHOOSE('TAB 1'!$A$3, "Value", "Waarde", "Wert", "Valeur")</f>
        <v>Value</v>
      </c>
      <c r="K18" s="5"/>
      <c r="L18" s="1" t="str">
        <f>CHOOSE('TAB 1'!$A$3, "Value", "Waarde", "Wert", "Valeur")</f>
        <v>Value</v>
      </c>
      <c r="M18" s="5"/>
      <c r="N18" s="1" t="str">
        <f>CHOOSE('TAB 1'!$A$3, "Value", "Waarde", "Wert", "Valeur")</f>
        <v>Value</v>
      </c>
      <c r="O18" s="5"/>
      <c r="P18" s="1" t="str">
        <f>CHOOSE('TAB 1'!$A$3, "Value", "Waarde", "Wert", "Valeur")</f>
        <v>Value</v>
      </c>
      <c r="Q18" s="5"/>
      <c r="R18" s="1" t="str">
        <f>CHOOSE('TAB 1'!$A$3, "Value", "Waarde", "Wert", "Valeur")</f>
        <v>Value</v>
      </c>
      <c r="S18" s="5"/>
      <c r="T18" s="1" t="str">
        <f>CHOOSE('TAB 1'!$A$3, "Value", "Waarde", "Wert", "Valeur")</f>
        <v>Value</v>
      </c>
      <c r="U18" s="5"/>
      <c r="V18" s="1" t="str">
        <f>CHOOSE('TAB 1'!$A$3, "Value", "Waarde", "Wert", "Valeur")</f>
        <v>Value</v>
      </c>
      <c r="W18" s="5"/>
      <c r="X18" s="1" t="str">
        <f>CHOOSE('TAB 1'!$A$3, "Value", "Waarde", "Wert", "Valeur")</f>
        <v>Value</v>
      </c>
      <c r="Y18" s="5"/>
      <c r="Z18" s="1" t="str">
        <f>CHOOSE('TAB 1'!$A$3, "Value", "Waarde", "Wert", "Valeur")</f>
        <v>Value</v>
      </c>
    </row>
    <row r="19" spans="1:26" x14ac:dyDescent="0.25">
      <c r="A19" s="5"/>
      <c r="B19" s="1" t="str">
        <f>CHOOSE('TAB 1'!$A$3, "Description", "Beschrijving", "Beschreibung", "Description")</f>
        <v>Description</v>
      </c>
      <c r="C19" s="5"/>
      <c r="D19" s="1" t="str">
        <f>CHOOSE('TAB 1'!$A$3, "Value", "Waarde", "Wert", "Valeur")</f>
        <v>Value</v>
      </c>
      <c r="E19" s="5"/>
      <c r="F19" s="1" t="str">
        <f>CHOOSE('TAB 1'!$A$3, "Value", "Waarde", "Wert", "Valeur")</f>
        <v>Value</v>
      </c>
      <c r="G19" s="5"/>
      <c r="H19" s="1" t="str">
        <f>CHOOSE('TAB 1'!$A$3, "Value", "Waarde", "Wert", "Valeur")</f>
        <v>Value</v>
      </c>
      <c r="I19" s="5"/>
      <c r="J19" s="1" t="str">
        <f>CHOOSE('TAB 1'!$A$3, "Value", "Waarde", "Wert", "Valeur")</f>
        <v>Value</v>
      </c>
      <c r="K19" s="5"/>
      <c r="L19" s="1" t="str">
        <f>CHOOSE('TAB 1'!$A$3, "Value", "Waarde", "Wert", "Valeur")</f>
        <v>Value</v>
      </c>
      <c r="M19" s="5"/>
      <c r="N19" s="1" t="str">
        <f>CHOOSE('TAB 1'!$A$3, "Value", "Waarde", "Wert", "Valeur")</f>
        <v>Value</v>
      </c>
      <c r="O19" s="5"/>
      <c r="P19" s="1" t="str">
        <f>CHOOSE('TAB 1'!$A$3, "Value", "Waarde", "Wert", "Valeur")</f>
        <v>Value</v>
      </c>
      <c r="Q19" s="5"/>
      <c r="R19" s="1" t="str">
        <f>CHOOSE('TAB 1'!$A$3, "Value", "Waarde", "Wert", "Valeur")</f>
        <v>Value</v>
      </c>
      <c r="S19" s="5"/>
      <c r="T19" s="1" t="str">
        <f>CHOOSE('TAB 1'!$A$3, "Value", "Waarde", "Wert", "Valeur")</f>
        <v>Value</v>
      </c>
      <c r="U19" s="5"/>
      <c r="V19" s="1" t="str">
        <f>CHOOSE('TAB 1'!$A$3, "Value", "Waarde", "Wert", "Valeur")</f>
        <v>Value</v>
      </c>
      <c r="W19" s="5"/>
      <c r="X19" s="1" t="str">
        <f>CHOOSE('TAB 1'!$A$3, "Value", "Waarde", "Wert", "Valeur")</f>
        <v>Value</v>
      </c>
      <c r="Y19" s="5"/>
      <c r="Z19" s="1" t="str">
        <f>CHOOSE('TAB 1'!$A$3, "Value", "Waarde", "Wert", "Valeur")</f>
        <v>Value</v>
      </c>
    </row>
    <row r="20" spans="1:26" x14ac:dyDescent="0.25">
      <c r="A20" s="5"/>
      <c r="B20" s="1" t="str">
        <f>CHOOSE('TAB 1'!$A$3, "Description", "Beschrijving", "Beschreibung", "Description")</f>
        <v>Description</v>
      </c>
      <c r="C20" s="5"/>
      <c r="D20" s="1" t="str">
        <f>CHOOSE('TAB 1'!$A$3, "Value", "Waarde", "Wert", "Valeur")</f>
        <v>Value</v>
      </c>
      <c r="E20" s="5"/>
      <c r="F20" s="1" t="str">
        <f>CHOOSE('TAB 1'!$A$3, "Value", "Waarde", "Wert", "Valeur")</f>
        <v>Value</v>
      </c>
      <c r="G20" s="5"/>
      <c r="H20" s="1" t="str">
        <f>CHOOSE('TAB 1'!$A$3, "Value", "Waarde", "Wert", "Valeur")</f>
        <v>Value</v>
      </c>
      <c r="I20" s="5"/>
      <c r="J20" s="1" t="str">
        <f>CHOOSE('TAB 1'!$A$3, "Value", "Waarde", "Wert", "Valeur")</f>
        <v>Value</v>
      </c>
      <c r="K20" s="5"/>
      <c r="L20" s="1" t="str">
        <f>CHOOSE('TAB 1'!$A$3, "Value", "Waarde", "Wert", "Valeur")</f>
        <v>Value</v>
      </c>
      <c r="M20" s="5"/>
      <c r="N20" s="1" t="str">
        <f>CHOOSE('TAB 1'!$A$3, "Value", "Waarde", "Wert", "Valeur")</f>
        <v>Value</v>
      </c>
      <c r="O20" s="5"/>
      <c r="P20" s="1" t="str">
        <f>CHOOSE('TAB 1'!$A$3, "Value", "Waarde", "Wert", "Valeur")</f>
        <v>Value</v>
      </c>
      <c r="Q20" s="5"/>
      <c r="R20" s="1" t="str">
        <f>CHOOSE('TAB 1'!$A$3, "Value", "Waarde", "Wert", "Valeur")</f>
        <v>Value</v>
      </c>
      <c r="S20" s="5"/>
      <c r="T20" s="1" t="str">
        <f>CHOOSE('TAB 1'!$A$3, "Value", "Waarde", "Wert", "Valeur")</f>
        <v>Value</v>
      </c>
      <c r="U20" s="5"/>
      <c r="V20" s="1" t="str">
        <f>CHOOSE('TAB 1'!$A$3, "Value", "Waarde", "Wert", "Valeur")</f>
        <v>Value</v>
      </c>
      <c r="W20" s="5"/>
      <c r="X20" s="1" t="str">
        <f>CHOOSE('TAB 1'!$A$3, "Value", "Waarde", "Wert", "Valeur")</f>
        <v>Value</v>
      </c>
      <c r="Y20" s="5"/>
      <c r="Z20" s="1" t="str">
        <f>CHOOSE('TAB 1'!$A$3, "Value", "Waarde", "Wert", "Valeur")</f>
        <v>Value</v>
      </c>
    </row>
    <row r="21" spans="1:26" ht="15" customHeight="1" x14ac:dyDescent="0.25">
      <c r="A21" s="58" t="str">
        <f>CHOOSE('TAB 1'!$A$3, "SCENARIOS AND ADDITIONAL TECHNICAL INFORMATION, PART 2", "SCENARIOS EN AANVULLENDE TECHNISCHE INFORMATIE, DEEL 2", "SZENARIEN UND ZUSÄTZLICHE TECHNISCHE INFORMATIONEN, TEIL 1", "SCENARIOS ET INFORMATION TECHNIQUE COMPLÉMENTAIRE, PARTIE 2")</f>
        <v>SCENARIOS AND ADDITIONAL TECHNICAL INFORMATION, PART 2</v>
      </c>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99.95" customHeight="1" x14ac:dyDescent="0.25">
      <c r="A23" s="5"/>
      <c r="B23" s="54" t="str">
        <f>CHOOSE('TAB 1'!$A$3, "if scenarios ... have a table, enter text here", "als scenarios ... een tabel hebben, ga verder met de tekst hier", "Wenn die Szenarien ... eine Tabelle haben, fahren Sie hier mit dem Text fort", "Si les scénarios .. ont un tableau, insérer le texte ici")</f>
        <v>if scenarios ... have a table, enter text here</v>
      </c>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12.75" customHeight="1" x14ac:dyDescent="0.25">
      <c r="A25" s="4" t="str">
        <f>CHOOSE('TAB 1'!$A$3, "TABLE 2: SCENARIOS AND TECHNICAL INFORMATION", "TABEL 2: SCENARIOS EN AANVULLENDE TECHNISCHE INFORMATIE", "TABELLE 2: SZENARIEN UND TECHNISCHE INFORMATIONEN", "TABLEAU 2: SCÉNARIO ET INFORMATION TECHNIQUE")</f>
        <v>TABLE 2: SCENARIOS AND TECHNICAL INFORMATION</v>
      </c>
      <c r="B25" s="55" t="str">
        <f>CHOOSE('TAB 1'!$A$3, "If scenarios ... have a SECOND table, fill table here", "Als scenarios ... een TWEEDE tabel hebben, vul tabel hier in", "Wenn die Szenarien ... eine ZWEITE Tabelle haben, füllen Sie die Tabelle hier aus", "Si les scénarios ... ont un SECOND tableau, insérer le tableau ici")</f>
        <v>If scenarios ... have a SECOND table, fill table here</v>
      </c>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x14ac:dyDescent="0.25">
      <c r="A26" s="5"/>
      <c r="B26" s="1" t="str">
        <f>CHOOSE('TAB 1'!$A$3, "Head, description", "Kop, beschrijving", "Kopf, Beschreibung", "En-tête, description")</f>
        <v>Head, description</v>
      </c>
      <c r="C26" s="5"/>
      <c r="D26" s="1" t="str">
        <f>CHOOSE('TAB 1'!$A$3, "Head", "Kop", "Kopf", "En-tête")</f>
        <v>Head</v>
      </c>
      <c r="E26" s="5"/>
      <c r="F26" s="1" t="str">
        <f>CHOOSE('TAB 1'!$A$3, "Head", "Kop", "Kopf", "En-tête")</f>
        <v>Head</v>
      </c>
      <c r="G26" s="5"/>
      <c r="H26" s="1" t="str">
        <f>CHOOSE('TAB 1'!$A$3, "Head", "Kop", "Kopf", "En-tête")</f>
        <v>Head</v>
      </c>
      <c r="I26" s="5"/>
      <c r="J26" s="1" t="str">
        <f>CHOOSE('TAB 1'!$A$3, "Head", "Kop", "Kopf", "En-tête")</f>
        <v>Head</v>
      </c>
      <c r="K26" s="5"/>
      <c r="L26" s="1" t="str">
        <f>CHOOSE('TAB 1'!$A$3, "Head", "Kop", "Kopf", "En-tête")</f>
        <v>Head</v>
      </c>
      <c r="M26" s="5"/>
      <c r="N26" s="1" t="str">
        <f>CHOOSE('TAB 1'!$A$3, "Head", "Kop", "Kopf", "En-tête")</f>
        <v>Head</v>
      </c>
      <c r="O26" s="5"/>
      <c r="P26" s="1" t="str">
        <f>CHOOSE('TAB 1'!$A$3, "Head", "Kop", "Kopf", "En-tête")</f>
        <v>Head</v>
      </c>
      <c r="Q26" s="5"/>
      <c r="R26" s="1" t="str">
        <f>CHOOSE('TAB 1'!$A$3, "Head", "Kop", "Kopf", "En-tête")</f>
        <v>Head</v>
      </c>
      <c r="S26" s="5"/>
      <c r="T26" s="1" t="str">
        <f>CHOOSE('TAB 1'!$A$3, "Head", "Kop", "Kopf", "En-tête")</f>
        <v>Head</v>
      </c>
      <c r="U26" s="5"/>
      <c r="V26" s="1" t="str">
        <f>CHOOSE('TAB 1'!$A$3, "Head", "Kop", "Kopf", "En-tête")</f>
        <v>Head</v>
      </c>
      <c r="W26" s="5"/>
      <c r="X26" s="1" t="str">
        <f>CHOOSE('TAB 1'!$A$3, "Head", "Kop", "Kopf", "En-tête")</f>
        <v>Head</v>
      </c>
      <c r="Y26" s="5"/>
      <c r="Z26" s="1" t="str">
        <f>CHOOSE('TAB 1'!$A$3, "Head", "Kop", "Kopf", "En-tête")</f>
        <v>Head</v>
      </c>
    </row>
    <row r="27" spans="1:26" x14ac:dyDescent="0.25">
      <c r="A27" s="5"/>
      <c r="B27" s="1" t="str">
        <f>CHOOSE('TAB 1'!$A$3, "Description", "Beschrijving", "Beschreibung", "Description")</f>
        <v>Description</v>
      </c>
      <c r="C27" s="5"/>
      <c r="D27" s="1" t="str">
        <f>CHOOSE('TAB 1'!$A$3, "Value", "Waarde", "Wert", "Valeur")</f>
        <v>Value</v>
      </c>
      <c r="E27" s="5"/>
      <c r="F27" s="1" t="str">
        <f>CHOOSE('TAB 1'!$A$3, "Value", "Waarde", "Wert", "Valeur")</f>
        <v>Value</v>
      </c>
      <c r="G27" s="5"/>
      <c r="H27" s="1" t="str">
        <f>CHOOSE('TAB 1'!$A$3, "Value", "Waarde", "Wert", "Valeur")</f>
        <v>Value</v>
      </c>
      <c r="I27" s="5"/>
      <c r="J27" s="1" t="str">
        <f>CHOOSE('TAB 1'!$A$3, "Value", "Waarde", "Wert", "Valeur")</f>
        <v>Value</v>
      </c>
      <c r="K27" s="5"/>
      <c r="L27" s="1" t="str">
        <f>CHOOSE('TAB 1'!$A$3, "Value", "Waarde", "Wert", "Valeur")</f>
        <v>Value</v>
      </c>
      <c r="M27" s="5"/>
      <c r="N27" s="1" t="str">
        <f>CHOOSE('TAB 1'!$A$3, "Value", "Waarde", "Wert", "Valeur")</f>
        <v>Value</v>
      </c>
      <c r="O27" s="5"/>
      <c r="P27" s="1" t="str">
        <f>CHOOSE('TAB 1'!$A$3, "Value", "Waarde", "Wert", "Valeur")</f>
        <v>Value</v>
      </c>
      <c r="Q27" s="5"/>
      <c r="R27" s="1" t="str">
        <f>CHOOSE('TAB 1'!$A$3, "Value", "Waarde", "Wert", "Valeur")</f>
        <v>Value</v>
      </c>
      <c r="S27" s="5"/>
      <c r="T27" s="1" t="str">
        <f>CHOOSE('TAB 1'!$A$3, "Value", "Waarde", "Wert", "Valeur")</f>
        <v>Value</v>
      </c>
      <c r="U27" s="5"/>
      <c r="V27" s="1" t="str">
        <f>CHOOSE('TAB 1'!$A$3, "Value", "Waarde", "Wert", "Valeur")</f>
        <v>Value</v>
      </c>
      <c r="W27" s="5"/>
      <c r="X27" s="1" t="str">
        <f>CHOOSE('TAB 1'!$A$3, "Value", "Waarde", "Wert", "Valeur")</f>
        <v>Value</v>
      </c>
      <c r="Y27" s="5"/>
      <c r="Z27" s="1" t="str">
        <f>CHOOSE('TAB 1'!$A$3, "Value", "Waarde", "Wert", "Valeur")</f>
        <v>Value</v>
      </c>
    </row>
    <row r="28" spans="1:26" x14ac:dyDescent="0.25">
      <c r="A28" s="5"/>
      <c r="B28" s="1" t="str">
        <f>CHOOSE('TAB 1'!$A$3, "Description", "Beschrijving", "Beschreibung", "Description")</f>
        <v>Description</v>
      </c>
      <c r="C28" s="5"/>
      <c r="D28" s="1" t="str">
        <f>CHOOSE('TAB 1'!$A$3, "Value", "Waarde", "Wert", "Valeur")</f>
        <v>Value</v>
      </c>
      <c r="E28" s="5"/>
      <c r="F28" s="1" t="str">
        <f>CHOOSE('TAB 1'!$A$3, "Value", "Waarde", "Wert", "Valeur")</f>
        <v>Value</v>
      </c>
      <c r="G28" s="5"/>
      <c r="H28" s="1" t="str">
        <f>CHOOSE('TAB 1'!$A$3, "Value", "Waarde", "Wert", "Valeur")</f>
        <v>Value</v>
      </c>
      <c r="I28" s="5"/>
      <c r="J28" s="1" t="str">
        <f>CHOOSE('TAB 1'!$A$3, "Value", "Waarde", "Wert", "Valeur")</f>
        <v>Value</v>
      </c>
      <c r="K28" s="5"/>
      <c r="L28" s="1" t="str">
        <f>CHOOSE('TAB 1'!$A$3, "Value", "Waarde", "Wert", "Valeur")</f>
        <v>Value</v>
      </c>
      <c r="M28" s="5"/>
      <c r="N28" s="1" t="str">
        <f>CHOOSE('TAB 1'!$A$3, "Value", "Waarde", "Wert", "Valeur")</f>
        <v>Value</v>
      </c>
      <c r="O28" s="5"/>
      <c r="P28" s="1" t="str">
        <f>CHOOSE('TAB 1'!$A$3, "Value", "Waarde", "Wert", "Valeur")</f>
        <v>Value</v>
      </c>
      <c r="Q28" s="5"/>
      <c r="R28" s="1" t="str">
        <f>CHOOSE('TAB 1'!$A$3, "Value", "Waarde", "Wert", "Valeur")</f>
        <v>Value</v>
      </c>
      <c r="S28" s="5"/>
      <c r="T28" s="1" t="str">
        <f>CHOOSE('TAB 1'!$A$3, "Value", "Waarde", "Wert", "Valeur")</f>
        <v>Value</v>
      </c>
      <c r="U28" s="5"/>
      <c r="V28" s="1" t="str">
        <f>CHOOSE('TAB 1'!$A$3, "Value", "Waarde", "Wert", "Valeur")</f>
        <v>Value</v>
      </c>
      <c r="W28" s="5"/>
      <c r="X28" s="1" t="str">
        <f>CHOOSE('TAB 1'!$A$3, "Value", "Waarde", "Wert", "Valeur")</f>
        <v>Value</v>
      </c>
      <c r="Y28" s="5"/>
      <c r="Z28" s="1" t="str">
        <f>CHOOSE('TAB 1'!$A$3, "Value", "Waarde", "Wert", "Valeur")</f>
        <v>Value</v>
      </c>
    </row>
    <row r="29" spans="1:26" x14ac:dyDescent="0.25">
      <c r="A29" s="5"/>
      <c r="B29" s="1" t="str">
        <f>CHOOSE('TAB 1'!$A$3, "Description", "Beschrijving", "Beschreibung", "Description")</f>
        <v>Description</v>
      </c>
      <c r="C29" s="5"/>
      <c r="D29" s="1" t="str">
        <f>CHOOSE('TAB 1'!$A$3, "Value", "Waarde", "Wert", "Valeur")</f>
        <v>Value</v>
      </c>
      <c r="E29" s="5"/>
      <c r="F29" s="1" t="str">
        <f>CHOOSE('TAB 1'!$A$3, "Value", "Waarde", "Wert", "Valeur")</f>
        <v>Value</v>
      </c>
      <c r="G29" s="5"/>
      <c r="H29" s="1" t="str">
        <f>CHOOSE('TAB 1'!$A$3, "Value", "Waarde", "Wert", "Valeur")</f>
        <v>Value</v>
      </c>
      <c r="I29" s="5"/>
      <c r="J29" s="1" t="str">
        <f>CHOOSE('TAB 1'!$A$3, "Value", "Waarde", "Wert", "Valeur")</f>
        <v>Value</v>
      </c>
      <c r="K29" s="5"/>
      <c r="L29" s="1" t="str">
        <f>CHOOSE('TAB 1'!$A$3, "Value", "Waarde", "Wert", "Valeur")</f>
        <v>Value</v>
      </c>
      <c r="M29" s="5"/>
      <c r="N29" s="1" t="str">
        <f>CHOOSE('TAB 1'!$A$3, "Value", "Waarde", "Wert", "Valeur")</f>
        <v>Value</v>
      </c>
      <c r="O29" s="5"/>
      <c r="P29" s="1" t="str">
        <f>CHOOSE('TAB 1'!$A$3, "Value", "Waarde", "Wert", "Valeur")</f>
        <v>Value</v>
      </c>
      <c r="Q29" s="5"/>
      <c r="R29" s="1" t="str">
        <f>CHOOSE('TAB 1'!$A$3, "Value", "Waarde", "Wert", "Valeur")</f>
        <v>Value</v>
      </c>
      <c r="S29" s="5"/>
      <c r="T29" s="1" t="str">
        <f>CHOOSE('TAB 1'!$A$3, "Value", "Waarde", "Wert", "Valeur")</f>
        <v>Value</v>
      </c>
      <c r="U29" s="5"/>
      <c r="V29" s="1" t="str">
        <f>CHOOSE('TAB 1'!$A$3, "Value", "Waarde", "Wert", "Valeur")</f>
        <v>Value</v>
      </c>
      <c r="W29" s="5"/>
      <c r="X29" s="1" t="str">
        <f>CHOOSE('TAB 1'!$A$3, "Value", "Waarde", "Wert", "Valeur")</f>
        <v>Value</v>
      </c>
      <c r="Y29" s="5"/>
      <c r="Z29" s="1" t="str">
        <f>CHOOSE('TAB 1'!$A$3, "Value", "Waarde", "Wert", "Valeur")</f>
        <v>Value</v>
      </c>
    </row>
    <row r="30" spans="1:26" x14ac:dyDescent="0.25">
      <c r="A30" s="5"/>
      <c r="B30" s="1" t="str">
        <f>CHOOSE('TAB 1'!$A$3, "Description", "Beschrijving", "Beschreibung", "Description")</f>
        <v>Description</v>
      </c>
      <c r="C30" s="5"/>
      <c r="D30" s="1" t="str">
        <f>CHOOSE('TAB 1'!$A$3, "Value", "Waarde", "Wert", "Valeur")</f>
        <v>Value</v>
      </c>
      <c r="E30" s="5"/>
      <c r="F30" s="1" t="str">
        <f>CHOOSE('TAB 1'!$A$3, "Value", "Waarde", "Wert", "Valeur")</f>
        <v>Value</v>
      </c>
      <c r="G30" s="5"/>
      <c r="H30" s="1" t="str">
        <f>CHOOSE('TAB 1'!$A$3, "Value", "Waarde", "Wert", "Valeur")</f>
        <v>Value</v>
      </c>
      <c r="I30" s="5"/>
      <c r="J30" s="1" t="str">
        <f>CHOOSE('TAB 1'!$A$3, "Value", "Waarde", "Wert", "Valeur")</f>
        <v>Value</v>
      </c>
      <c r="K30" s="5"/>
      <c r="L30" s="1" t="str">
        <f>CHOOSE('TAB 1'!$A$3, "Value", "Waarde", "Wert", "Valeur")</f>
        <v>Value</v>
      </c>
      <c r="M30" s="5"/>
      <c r="N30" s="1" t="str">
        <f>CHOOSE('TAB 1'!$A$3, "Value", "Waarde", "Wert", "Valeur")</f>
        <v>Value</v>
      </c>
      <c r="O30" s="5"/>
      <c r="P30" s="1" t="str">
        <f>CHOOSE('TAB 1'!$A$3, "Value", "Waarde", "Wert", "Valeur")</f>
        <v>Value</v>
      </c>
      <c r="Q30" s="5"/>
      <c r="R30" s="1" t="str">
        <f>CHOOSE('TAB 1'!$A$3, "Value", "Waarde", "Wert", "Valeur")</f>
        <v>Value</v>
      </c>
      <c r="S30" s="5"/>
      <c r="T30" s="1" t="str">
        <f>CHOOSE('TAB 1'!$A$3, "Value", "Waarde", "Wert", "Valeur")</f>
        <v>Value</v>
      </c>
      <c r="U30" s="5"/>
      <c r="V30" s="1" t="str">
        <f>CHOOSE('TAB 1'!$A$3, "Value", "Waarde", "Wert", "Valeur")</f>
        <v>Value</v>
      </c>
      <c r="W30" s="5"/>
      <c r="X30" s="1" t="str">
        <f>CHOOSE('TAB 1'!$A$3, "Value", "Waarde", "Wert", "Valeur")</f>
        <v>Value</v>
      </c>
      <c r="Y30" s="5"/>
      <c r="Z30" s="1" t="str">
        <f>CHOOSE('TAB 1'!$A$3, "Value", "Waarde", "Wert", "Valeur")</f>
        <v>Value</v>
      </c>
    </row>
    <row r="31" spans="1:26" x14ac:dyDescent="0.25">
      <c r="A31" s="5"/>
      <c r="B31" s="1" t="str">
        <f>CHOOSE('TAB 1'!$A$3, "Description", "Beschrijving", "Beschreibung", "Description")</f>
        <v>Description</v>
      </c>
      <c r="C31" s="5"/>
      <c r="D31" s="1" t="str">
        <f>CHOOSE('TAB 1'!$A$3, "Value", "Waarde", "Wert", "Valeur")</f>
        <v>Value</v>
      </c>
      <c r="E31" s="5"/>
      <c r="F31" s="1" t="str">
        <f>CHOOSE('TAB 1'!$A$3, "Value", "Waarde", "Wert", "Valeur")</f>
        <v>Value</v>
      </c>
      <c r="G31" s="5"/>
      <c r="H31" s="1" t="str">
        <f>CHOOSE('TAB 1'!$A$3, "Value", "Waarde", "Wert", "Valeur")</f>
        <v>Value</v>
      </c>
      <c r="I31" s="5"/>
      <c r="J31" s="1" t="str">
        <f>CHOOSE('TAB 1'!$A$3, "Value", "Waarde", "Wert", "Valeur")</f>
        <v>Value</v>
      </c>
      <c r="K31" s="5"/>
      <c r="L31" s="1" t="str">
        <f>CHOOSE('TAB 1'!$A$3, "Value", "Waarde", "Wert", "Valeur")</f>
        <v>Value</v>
      </c>
      <c r="M31" s="5"/>
      <c r="N31" s="1" t="str">
        <f>CHOOSE('TAB 1'!$A$3, "Value", "Waarde", "Wert", "Valeur")</f>
        <v>Value</v>
      </c>
      <c r="O31" s="5"/>
      <c r="P31" s="1" t="str">
        <f>CHOOSE('TAB 1'!$A$3, "Value", "Waarde", "Wert", "Valeur")</f>
        <v>Value</v>
      </c>
      <c r="Q31" s="5"/>
      <c r="R31" s="1" t="str">
        <f>CHOOSE('TAB 1'!$A$3, "Value", "Waarde", "Wert", "Valeur")</f>
        <v>Value</v>
      </c>
      <c r="S31" s="5"/>
      <c r="T31" s="1" t="str">
        <f>CHOOSE('TAB 1'!$A$3, "Value", "Waarde", "Wert", "Valeur")</f>
        <v>Value</v>
      </c>
      <c r="U31" s="5"/>
      <c r="V31" s="1" t="str">
        <f>CHOOSE('TAB 1'!$A$3, "Value", "Waarde", "Wert", "Valeur")</f>
        <v>Value</v>
      </c>
      <c r="W31" s="5"/>
      <c r="X31" s="1" t="str">
        <f>CHOOSE('TAB 1'!$A$3, "Value", "Waarde", "Wert", "Valeur")</f>
        <v>Value</v>
      </c>
      <c r="Y31" s="5"/>
      <c r="Z31" s="1" t="str">
        <f>CHOOSE('TAB 1'!$A$3, "Value", "Waarde", "Wert", "Valeur")</f>
        <v>Value</v>
      </c>
    </row>
    <row r="32" spans="1:26" x14ac:dyDescent="0.25">
      <c r="A32" s="5"/>
      <c r="B32" s="1" t="str">
        <f>CHOOSE('TAB 1'!$A$3, "Description", "Beschrijving", "Beschreibung", "Description")</f>
        <v>Description</v>
      </c>
      <c r="C32" s="5"/>
      <c r="D32" s="1" t="str">
        <f>CHOOSE('TAB 1'!$A$3, "Value", "Waarde", "Wert", "Valeur")</f>
        <v>Value</v>
      </c>
      <c r="E32" s="5"/>
      <c r="F32" s="1" t="str">
        <f>CHOOSE('TAB 1'!$A$3, "Value", "Waarde", "Wert", "Valeur")</f>
        <v>Value</v>
      </c>
      <c r="G32" s="5"/>
      <c r="H32" s="1" t="str">
        <f>CHOOSE('TAB 1'!$A$3, "Value", "Waarde", "Wert", "Valeur")</f>
        <v>Value</v>
      </c>
      <c r="I32" s="5"/>
      <c r="J32" s="1" t="str">
        <f>CHOOSE('TAB 1'!$A$3, "Value", "Waarde", "Wert", "Valeur")</f>
        <v>Value</v>
      </c>
      <c r="K32" s="5"/>
      <c r="L32" s="1" t="str">
        <f>CHOOSE('TAB 1'!$A$3, "Value", "Waarde", "Wert", "Valeur")</f>
        <v>Value</v>
      </c>
      <c r="M32" s="5"/>
      <c r="N32" s="1" t="str">
        <f>CHOOSE('TAB 1'!$A$3, "Value", "Waarde", "Wert", "Valeur")</f>
        <v>Value</v>
      </c>
      <c r="O32" s="5"/>
      <c r="P32" s="1" t="str">
        <f>CHOOSE('TAB 1'!$A$3, "Value", "Waarde", "Wert", "Valeur")</f>
        <v>Value</v>
      </c>
      <c r="Q32" s="5"/>
      <c r="R32" s="1" t="str">
        <f>CHOOSE('TAB 1'!$A$3, "Value", "Waarde", "Wert", "Valeur")</f>
        <v>Value</v>
      </c>
      <c r="S32" s="5"/>
      <c r="T32" s="1" t="str">
        <f>CHOOSE('TAB 1'!$A$3, "Value", "Waarde", "Wert", "Valeur")</f>
        <v>Value</v>
      </c>
      <c r="U32" s="5"/>
      <c r="V32" s="1" t="str">
        <f>CHOOSE('TAB 1'!$A$3, "Value", "Waarde", "Wert", "Valeur")</f>
        <v>Value</v>
      </c>
      <c r="W32" s="5"/>
      <c r="X32" s="1" t="str">
        <f>CHOOSE('TAB 1'!$A$3, "Value", "Waarde", "Wert", "Valeur")</f>
        <v>Value</v>
      </c>
      <c r="Y32" s="5"/>
      <c r="Z32" s="1" t="str">
        <f>CHOOSE('TAB 1'!$A$3, "Value", "Waarde", "Wert", "Valeur")</f>
        <v>Value</v>
      </c>
    </row>
    <row r="33" spans="1:26" x14ac:dyDescent="0.25">
      <c r="A33" s="5"/>
      <c r="B33" s="1" t="str">
        <f>CHOOSE('TAB 1'!$A$3, "Description", "Beschrijving", "Beschreibung", "Description")</f>
        <v>Description</v>
      </c>
      <c r="C33" s="5"/>
      <c r="D33" s="1" t="str">
        <f>CHOOSE('TAB 1'!$A$3, "Value", "Waarde", "Wert", "Valeur")</f>
        <v>Value</v>
      </c>
      <c r="E33" s="5"/>
      <c r="F33" s="1" t="str">
        <f>CHOOSE('TAB 1'!$A$3, "Value", "Waarde", "Wert", "Valeur")</f>
        <v>Value</v>
      </c>
      <c r="G33" s="5"/>
      <c r="H33" s="1" t="str">
        <f>CHOOSE('TAB 1'!$A$3, "Value", "Waarde", "Wert", "Valeur")</f>
        <v>Value</v>
      </c>
      <c r="I33" s="5"/>
      <c r="J33" s="1" t="str">
        <f>CHOOSE('TAB 1'!$A$3, "Value", "Waarde", "Wert", "Valeur")</f>
        <v>Value</v>
      </c>
      <c r="K33" s="5"/>
      <c r="L33" s="1" t="str">
        <f>CHOOSE('TAB 1'!$A$3, "Value", "Waarde", "Wert", "Valeur")</f>
        <v>Value</v>
      </c>
      <c r="M33" s="5"/>
      <c r="N33" s="1" t="str">
        <f>CHOOSE('TAB 1'!$A$3, "Value", "Waarde", "Wert", "Valeur")</f>
        <v>Value</v>
      </c>
      <c r="O33" s="5"/>
      <c r="P33" s="1" t="str">
        <f>CHOOSE('TAB 1'!$A$3, "Value", "Waarde", "Wert", "Valeur")</f>
        <v>Value</v>
      </c>
      <c r="Q33" s="5"/>
      <c r="R33" s="1" t="str">
        <f>CHOOSE('TAB 1'!$A$3, "Value", "Waarde", "Wert", "Valeur")</f>
        <v>Value</v>
      </c>
      <c r="S33" s="5"/>
      <c r="T33" s="1" t="str">
        <f>CHOOSE('TAB 1'!$A$3, "Value", "Waarde", "Wert", "Valeur")</f>
        <v>Value</v>
      </c>
      <c r="U33" s="5"/>
      <c r="V33" s="1" t="str">
        <f>CHOOSE('TAB 1'!$A$3, "Value", "Waarde", "Wert", "Valeur")</f>
        <v>Value</v>
      </c>
      <c r="W33" s="5"/>
      <c r="X33" s="1" t="str">
        <f>CHOOSE('TAB 1'!$A$3, "Value", "Waarde", "Wert", "Valeur")</f>
        <v>Value</v>
      </c>
      <c r="Y33" s="5"/>
      <c r="Z33" s="1" t="str">
        <f>CHOOSE('TAB 1'!$A$3, "Value", "Waarde", "Wert", "Valeur")</f>
        <v>Value</v>
      </c>
    </row>
    <row r="34" spans="1:26" x14ac:dyDescent="0.25">
      <c r="A34" s="5"/>
      <c r="B34" s="1" t="str">
        <f>CHOOSE('TAB 1'!$A$3, "Description", "Beschrijving", "Beschreibung", "Description")</f>
        <v>Description</v>
      </c>
      <c r="C34" s="5"/>
      <c r="D34" s="1" t="str">
        <f>CHOOSE('TAB 1'!$A$3, "Value", "Waarde", "Wert", "Valeur")</f>
        <v>Value</v>
      </c>
      <c r="E34" s="5"/>
      <c r="F34" s="1" t="str">
        <f>CHOOSE('TAB 1'!$A$3, "Value", "Waarde", "Wert", "Valeur")</f>
        <v>Value</v>
      </c>
      <c r="G34" s="5"/>
      <c r="H34" s="1" t="str">
        <f>CHOOSE('TAB 1'!$A$3, "Value", "Waarde", "Wert", "Valeur")</f>
        <v>Value</v>
      </c>
      <c r="I34" s="5"/>
      <c r="J34" s="1" t="str">
        <f>CHOOSE('TAB 1'!$A$3, "Value", "Waarde", "Wert", "Valeur")</f>
        <v>Value</v>
      </c>
      <c r="K34" s="5"/>
      <c r="L34" s="1" t="str">
        <f>CHOOSE('TAB 1'!$A$3, "Value", "Waarde", "Wert", "Valeur")</f>
        <v>Value</v>
      </c>
      <c r="M34" s="5"/>
      <c r="N34" s="1" t="str">
        <f>CHOOSE('TAB 1'!$A$3, "Value", "Waarde", "Wert", "Valeur")</f>
        <v>Value</v>
      </c>
      <c r="O34" s="5"/>
      <c r="P34" s="1" t="str">
        <f>CHOOSE('TAB 1'!$A$3, "Value", "Waarde", "Wert", "Valeur")</f>
        <v>Value</v>
      </c>
      <c r="Q34" s="5"/>
      <c r="R34" s="1" t="str">
        <f>CHOOSE('TAB 1'!$A$3, "Value", "Waarde", "Wert", "Valeur")</f>
        <v>Value</v>
      </c>
      <c r="S34" s="5"/>
      <c r="T34" s="1" t="str">
        <f>CHOOSE('TAB 1'!$A$3, "Value", "Waarde", "Wert", "Valeur")</f>
        <v>Value</v>
      </c>
      <c r="U34" s="5"/>
      <c r="V34" s="1" t="str">
        <f>CHOOSE('TAB 1'!$A$3, "Value", "Waarde", "Wert", "Valeur")</f>
        <v>Value</v>
      </c>
      <c r="W34" s="5"/>
      <c r="X34" s="1" t="str">
        <f>CHOOSE('TAB 1'!$A$3, "Value", "Waarde", "Wert", "Valeur")</f>
        <v>Value</v>
      </c>
      <c r="Y34" s="5"/>
      <c r="Z34" s="1" t="str">
        <f>CHOOSE('TAB 1'!$A$3, "Value", "Waarde", "Wert", "Valeur")</f>
        <v>Value</v>
      </c>
    </row>
    <row r="35" spans="1:26" x14ac:dyDescent="0.25">
      <c r="A35" s="5"/>
      <c r="B35" s="1" t="str">
        <f>CHOOSE('TAB 1'!$A$3, "Description", "Beschrijving", "Beschreibung", "Description")</f>
        <v>Description</v>
      </c>
      <c r="C35" s="5"/>
      <c r="D35" s="1" t="str">
        <f>CHOOSE('TAB 1'!$A$3, "Value", "Waarde", "Wert", "Valeur")</f>
        <v>Value</v>
      </c>
      <c r="E35" s="5"/>
      <c r="F35" s="1" t="str">
        <f>CHOOSE('TAB 1'!$A$3, "Value", "Waarde", "Wert", "Valeur")</f>
        <v>Value</v>
      </c>
      <c r="G35" s="5"/>
      <c r="H35" s="1" t="str">
        <f>CHOOSE('TAB 1'!$A$3, "Value", "Waarde", "Wert", "Valeur")</f>
        <v>Value</v>
      </c>
      <c r="I35" s="5"/>
      <c r="J35" s="1" t="str">
        <f>CHOOSE('TAB 1'!$A$3, "Value", "Waarde", "Wert", "Valeur")</f>
        <v>Value</v>
      </c>
      <c r="K35" s="5"/>
      <c r="L35" s="1" t="str">
        <f>CHOOSE('TAB 1'!$A$3, "Value", "Waarde", "Wert", "Valeur")</f>
        <v>Value</v>
      </c>
      <c r="M35" s="5"/>
      <c r="N35" s="1" t="str">
        <f>CHOOSE('TAB 1'!$A$3, "Value", "Waarde", "Wert", "Valeur")</f>
        <v>Value</v>
      </c>
      <c r="O35" s="5"/>
      <c r="P35" s="1" t="str">
        <f>CHOOSE('TAB 1'!$A$3, "Value", "Waarde", "Wert", "Valeur")</f>
        <v>Value</v>
      </c>
      <c r="Q35" s="5"/>
      <c r="R35" s="1" t="str">
        <f>CHOOSE('TAB 1'!$A$3, "Value", "Waarde", "Wert", "Valeur")</f>
        <v>Value</v>
      </c>
      <c r="S35" s="5"/>
      <c r="T35" s="1" t="str">
        <f>CHOOSE('TAB 1'!$A$3, "Value", "Waarde", "Wert", "Valeur")</f>
        <v>Value</v>
      </c>
      <c r="U35" s="5"/>
      <c r="V35" s="1" t="str">
        <f>CHOOSE('TAB 1'!$A$3, "Value", "Waarde", "Wert", "Valeur")</f>
        <v>Value</v>
      </c>
      <c r="W35" s="5"/>
      <c r="X35" s="1" t="str">
        <f>CHOOSE('TAB 1'!$A$3, "Value", "Waarde", "Wert", "Valeur")</f>
        <v>Value</v>
      </c>
      <c r="Y35" s="5"/>
      <c r="Z35" s="1" t="str">
        <f>CHOOSE('TAB 1'!$A$3, "Value", "Waarde", "Wert", "Valeur")</f>
        <v>Value</v>
      </c>
    </row>
    <row r="36" spans="1:26" x14ac:dyDescent="0.25">
      <c r="A36" s="5"/>
      <c r="B36" s="1" t="str">
        <f>CHOOSE('TAB 1'!$A$3, "Description", "Beschrijving", "Beschreibung", "Description")</f>
        <v>Description</v>
      </c>
      <c r="C36" s="5"/>
      <c r="D36" s="1" t="str">
        <f>CHOOSE('TAB 1'!$A$3, "Value", "Waarde", "Wert", "Valeur")</f>
        <v>Value</v>
      </c>
      <c r="E36" s="5"/>
      <c r="F36" s="1" t="str">
        <f>CHOOSE('TAB 1'!$A$3, "Value", "Waarde", "Wert", "Valeur")</f>
        <v>Value</v>
      </c>
      <c r="G36" s="5"/>
      <c r="H36" s="1" t="str">
        <f>CHOOSE('TAB 1'!$A$3, "Value", "Waarde", "Wert", "Valeur")</f>
        <v>Value</v>
      </c>
      <c r="I36" s="5"/>
      <c r="J36" s="1" t="str">
        <f>CHOOSE('TAB 1'!$A$3, "Value", "Waarde", "Wert", "Valeur")</f>
        <v>Value</v>
      </c>
      <c r="K36" s="5"/>
      <c r="L36" s="1" t="str">
        <f>CHOOSE('TAB 1'!$A$3, "Value", "Waarde", "Wert", "Valeur")</f>
        <v>Value</v>
      </c>
      <c r="M36" s="5"/>
      <c r="N36" s="1" t="str">
        <f>CHOOSE('TAB 1'!$A$3, "Value", "Waarde", "Wert", "Valeur")</f>
        <v>Value</v>
      </c>
      <c r="O36" s="5"/>
      <c r="P36" s="1" t="str">
        <f>CHOOSE('TAB 1'!$A$3, "Value", "Waarde", "Wert", "Valeur")</f>
        <v>Value</v>
      </c>
      <c r="Q36" s="5"/>
      <c r="R36" s="1" t="str">
        <f>CHOOSE('TAB 1'!$A$3, "Value", "Waarde", "Wert", "Valeur")</f>
        <v>Value</v>
      </c>
      <c r="S36" s="5"/>
      <c r="T36" s="1" t="str">
        <f>CHOOSE('TAB 1'!$A$3, "Value", "Waarde", "Wert", "Valeur")</f>
        <v>Value</v>
      </c>
      <c r="U36" s="5"/>
      <c r="V36" s="1" t="str">
        <f>CHOOSE('TAB 1'!$A$3, "Value", "Waarde", "Wert", "Valeur")</f>
        <v>Value</v>
      </c>
      <c r="W36" s="5"/>
      <c r="X36" s="1" t="str">
        <f>CHOOSE('TAB 1'!$A$3, "Value", "Waarde", "Wert", "Valeur")</f>
        <v>Value</v>
      </c>
      <c r="Y36" s="5"/>
      <c r="Z36" s="1" t="str">
        <f>CHOOSE('TAB 1'!$A$3, "Value", "Waarde", "Wert", "Valeur")</f>
        <v>Value</v>
      </c>
    </row>
    <row r="37" spans="1:26" x14ac:dyDescent="0.25">
      <c r="A37" s="5"/>
      <c r="B37" s="1" t="str">
        <f>CHOOSE('TAB 1'!$A$3, "Description", "Beschrijving", "Beschreibung", "Description")</f>
        <v>Description</v>
      </c>
      <c r="C37" s="5"/>
      <c r="D37" s="1" t="str">
        <f>CHOOSE('TAB 1'!$A$3, "Value", "Waarde", "Wert", "Valeur")</f>
        <v>Value</v>
      </c>
      <c r="E37" s="5"/>
      <c r="F37" s="1" t="str">
        <f>CHOOSE('TAB 1'!$A$3, "Value", "Waarde", "Wert", "Valeur")</f>
        <v>Value</v>
      </c>
      <c r="G37" s="5"/>
      <c r="H37" s="1" t="str">
        <f>CHOOSE('TAB 1'!$A$3, "Value", "Waarde", "Wert", "Valeur")</f>
        <v>Value</v>
      </c>
      <c r="I37" s="5"/>
      <c r="J37" s="1" t="str">
        <f>CHOOSE('TAB 1'!$A$3, "Value", "Waarde", "Wert", "Valeur")</f>
        <v>Value</v>
      </c>
      <c r="K37" s="5"/>
      <c r="L37" s="1" t="str">
        <f>CHOOSE('TAB 1'!$A$3, "Value", "Waarde", "Wert", "Valeur")</f>
        <v>Value</v>
      </c>
      <c r="M37" s="5"/>
      <c r="N37" s="1" t="str">
        <f>CHOOSE('TAB 1'!$A$3, "Value", "Waarde", "Wert", "Valeur")</f>
        <v>Value</v>
      </c>
      <c r="O37" s="5"/>
      <c r="P37" s="1" t="str">
        <f>CHOOSE('TAB 1'!$A$3, "Value", "Waarde", "Wert", "Valeur")</f>
        <v>Value</v>
      </c>
      <c r="Q37" s="5"/>
      <c r="R37" s="1" t="str">
        <f>CHOOSE('TAB 1'!$A$3, "Value", "Waarde", "Wert", "Valeur")</f>
        <v>Value</v>
      </c>
      <c r="S37" s="5"/>
      <c r="T37" s="1" t="str">
        <f>CHOOSE('TAB 1'!$A$3, "Value", "Waarde", "Wert", "Valeur")</f>
        <v>Value</v>
      </c>
      <c r="U37" s="5"/>
      <c r="V37" s="1" t="str">
        <f>CHOOSE('TAB 1'!$A$3, "Value", "Waarde", "Wert", "Valeur")</f>
        <v>Value</v>
      </c>
      <c r="W37" s="5"/>
      <c r="X37" s="1" t="str">
        <f>CHOOSE('TAB 1'!$A$3, "Value", "Waarde", "Wert", "Valeur")</f>
        <v>Value</v>
      </c>
      <c r="Y37" s="5"/>
      <c r="Z37" s="1" t="str">
        <f>CHOOSE('TAB 1'!$A$3, "Value", "Waarde", "Wert", "Valeur")</f>
        <v>Value</v>
      </c>
    </row>
    <row r="38" spans="1:26" x14ac:dyDescent="0.25">
      <c r="A38" s="5"/>
      <c r="B38" s="1" t="str">
        <f>CHOOSE('TAB 1'!$A$3, "Description", "Beschrijving", "Beschreibung", "Description")</f>
        <v>Description</v>
      </c>
      <c r="C38" s="5"/>
      <c r="D38" s="1" t="str">
        <f>CHOOSE('TAB 1'!$A$3, "Value", "Waarde", "Wert", "Valeur")</f>
        <v>Value</v>
      </c>
      <c r="E38" s="5"/>
      <c r="F38" s="1" t="str">
        <f>CHOOSE('TAB 1'!$A$3, "Value", "Waarde", "Wert", "Valeur")</f>
        <v>Value</v>
      </c>
      <c r="G38" s="5"/>
      <c r="H38" s="1" t="str">
        <f>CHOOSE('TAB 1'!$A$3, "Value", "Waarde", "Wert", "Valeur")</f>
        <v>Value</v>
      </c>
      <c r="I38" s="5"/>
      <c r="J38" s="1" t="str">
        <f>CHOOSE('TAB 1'!$A$3, "Value", "Waarde", "Wert", "Valeur")</f>
        <v>Value</v>
      </c>
      <c r="K38" s="5"/>
      <c r="L38" s="1" t="str">
        <f>CHOOSE('TAB 1'!$A$3, "Value", "Waarde", "Wert", "Valeur")</f>
        <v>Value</v>
      </c>
      <c r="M38" s="5"/>
      <c r="N38" s="1" t="str">
        <f>CHOOSE('TAB 1'!$A$3, "Value", "Waarde", "Wert", "Valeur")</f>
        <v>Value</v>
      </c>
      <c r="O38" s="5"/>
      <c r="P38" s="1" t="str">
        <f>CHOOSE('TAB 1'!$A$3, "Value", "Waarde", "Wert", "Valeur")</f>
        <v>Value</v>
      </c>
      <c r="Q38" s="5"/>
      <c r="R38" s="1" t="str">
        <f>CHOOSE('TAB 1'!$A$3, "Value", "Waarde", "Wert", "Valeur")</f>
        <v>Value</v>
      </c>
      <c r="S38" s="5"/>
      <c r="T38" s="1" t="str">
        <f>CHOOSE('TAB 1'!$A$3, "Value", "Waarde", "Wert", "Valeur")</f>
        <v>Value</v>
      </c>
      <c r="U38" s="5"/>
      <c r="V38" s="1" t="str">
        <f>CHOOSE('TAB 1'!$A$3, "Value", "Waarde", "Wert", "Valeur")</f>
        <v>Value</v>
      </c>
      <c r="W38" s="5"/>
      <c r="X38" s="1" t="str">
        <f>CHOOSE('TAB 1'!$A$3, "Value", "Waarde", "Wert", "Valeur")</f>
        <v>Value</v>
      </c>
      <c r="Y38" s="5"/>
      <c r="Z38" s="1" t="str">
        <f>CHOOSE('TAB 1'!$A$3, "Value", "Waarde", "Wert", "Valeur")</f>
        <v>Value</v>
      </c>
    </row>
    <row r="39" spans="1:26" x14ac:dyDescent="0.25">
      <c r="A39" s="5"/>
      <c r="B39" s="1" t="str">
        <f>CHOOSE('TAB 1'!$A$3, "Description", "Beschrijving", "Beschreibung", "Description")</f>
        <v>Description</v>
      </c>
      <c r="C39" s="5"/>
      <c r="D39" s="1" t="str">
        <f>CHOOSE('TAB 1'!$A$3, "Value", "Waarde", "Wert", "Valeur")</f>
        <v>Value</v>
      </c>
      <c r="E39" s="5"/>
      <c r="F39" s="1" t="str">
        <f>CHOOSE('TAB 1'!$A$3, "Value", "Waarde", "Wert", "Valeur")</f>
        <v>Value</v>
      </c>
      <c r="G39" s="5"/>
      <c r="H39" s="1" t="str">
        <f>CHOOSE('TAB 1'!$A$3, "Value", "Waarde", "Wert", "Valeur")</f>
        <v>Value</v>
      </c>
      <c r="I39" s="5"/>
      <c r="J39" s="1" t="str">
        <f>CHOOSE('TAB 1'!$A$3, "Value", "Waarde", "Wert", "Valeur")</f>
        <v>Value</v>
      </c>
      <c r="K39" s="5"/>
      <c r="L39" s="1" t="str">
        <f>CHOOSE('TAB 1'!$A$3, "Value", "Waarde", "Wert", "Valeur")</f>
        <v>Value</v>
      </c>
      <c r="M39" s="5"/>
      <c r="N39" s="1" t="str">
        <f>CHOOSE('TAB 1'!$A$3, "Value", "Waarde", "Wert", "Valeur")</f>
        <v>Value</v>
      </c>
      <c r="O39" s="5"/>
      <c r="P39" s="1" t="str">
        <f>CHOOSE('TAB 1'!$A$3, "Value", "Waarde", "Wert", "Valeur")</f>
        <v>Value</v>
      </c>
      <c r="Q39" s="5"/>
      <c r="R39" s="1" t="str">
        <f>CHOOSE('TAB 1'!$A$3, "Value", "Waarde", "Wert", "Valeur")</f>
        <v>Value</v>
      </c>
      <c r="S39" s="5"/>
      <c r="T39" s="1" t="str">
        <f>CHOOSE('TAB 1'!$A$3, "Value", "Waarde", "Wert", "Valeur")</f>
        <v>Value</v>
      </c>
      <c r="U39" s="5"/>
      <c r="V39" s="1" t="str">
        <f>CHOOSE('TAB 1'!$A$3, "Value", "Waarde", "Wert", "Valeur")</f>
        <v>Value</v>
      </c>
      <c r="W39" s="5"/>
      <c r="X39" s="1" t="str">
        <f>CHOOSE('TAB 1'!$A$3, "Value", "Waarde", "Wert", "Valeur")</f>
        <v>Value</v>
      </c>
      <c r="Y39" s="5"/>
      <c r="Z39" s="1" t="str">
        <f>CHOOSE('TAB 1'!$A$3, "Value", "Waarde", "Wert", "Valeur")</f>
        <v>Value</v>
      </c>
    </row>
    <row r="40" spans="1:26" x14ac:dyDescent="0.25">
      <c r="A40" s="5"/>
      <c r="B40" s="1" t="str">
        <f>CHOOSE('TAB 1'!$A$3, "Description", "Beschrijving", "Beschreibung", "Description")</f>
        <v>Description</v>
      </c>
      <c r="C40" s="5"/>
      <c r="D40" s="1" t="str">
        <f>CHOOSE('TAB 1'!$A$3, "Value", "Waarde", "Wert", "Valeur")</f>
        <v>Value</v>
      </c>
      <c r="E40" s="5"/>
      <c r="F40" s="1" t="str">
        <f>CHOOSE('TAB 1'!$A$3, "Value", "Waarde", "Wert", "Valeur")</f>
        <v>Value</v>
      </c>
      <c r="G40" s="5"/>
      <c r="H40" s="1" t="str">
        <f>CHOOSE('TAB 1'!$A$3, "Value", "Waarde", "Wert", "Valeur")</f>
        <v>Value</v>
      </c>
      <c r="I40" s="5"/>
      <c r="J40" s="1" t="str">
        <f>CHOOSE('TAB 1'!$A$3, "Value", "Waarde", "Wert", "Valeur")</f>
        <v>Value</v>
      </c>
      <c r="K40" s="5"/>
      <c r="L40" s="1" t="str">
        <f>CHOOSE('TAB 1'!$A$3, "Value", "Waarde", "Wert", "Valeur")</f>
        <v>Value</v>
      </c>
      <c r="M40" s="5"/>
      <c r="N40" s="1" t="str">
        <f>CHOOSE('TAB 1'!$A$3, "Value", "Waarde", "Wert", "Valeur")</f>
        <v>Value</v>
      </c>
      <c r="O40" s="5"/>
      <c r="P40" s="1" t="str">
        <f>CHOOSE('TAB 1'!$A$3, "Value", "Waarde", "Wert", "Valeur")</f>
        <v>Value</v>
      </c>
      <c r="Q40" s="5"/>
      <c r="R40" s="1" t="str">
        <f>CHOOSE('TAB 1'!$A$3, "Value", "Waarde", "Wert", "Valeur")</f>
        <v>Value</v>
      </c>
      <c r="S40" s="5"/>
      <c r="T40" s="1" t="str">
        <f>CHOOSE('TAB 1'!$A$3, "Value", "Waarde", "Wert", "Valeur")</f>
        <v>Value</v>
      </c>
      <c r="U40" s="5"/>
      <c r="V40" s="1" t="str">
        <f>CHOOSE('TAB 1'!$A$3, "Value", "Waarde", "Wert", "Valeur")</f>
        <v>Value</v>
      </c>
      <c r="W40" s="5"/>
      <c r="X40" s="1" t="str">
        <f>CHOOSE('TAB 1'!$A$3, "Value", "Waarde", "Wert", "Valeur")</f>
        <v>Value</v>
      </c>
      <c r="Y40" s="5"/>
      <c r="Z40" s="1" t="str">
        <f>CHOOSE('TAB 1'!$A$3, "Value", "Waarde", "Wert", "Valeur")</f>
        <v>Value</v>
      </c>
    </row>
    <row r="41" spans="1:26" x14ac:dyDescent="0.25">
      <c r="A41" s="5"/>
      <c r="B41" s="1" t="str">
        <f>CHOOSE('TAB 1'!$A$3, "Description", "Beschrijving", "Beschreibung", "Description")</f>
        <v>Description</v>
      </c>
      <c r="C41" s="5"/>
      <c r="D41" s="1" t="str">
        <f>CHOOSE('TAB 1'!$A$3, "Value", "Waarde", "Wert", "Valeur")</f>
        <v>Value</v>
      </c>
      <c r="E41" s="5"/>
      <c r="F41" s="1" t="str">
        <f>CHOOSE('TAB 1'!$A$3, "Value", "Waarde", "Wert", "Valeur")</f>
        <v>Value</v>
      </c>
      <c r="G41" s="5"/>
      <c r="H41" s="1" t="str">
        <f>CHOOSE('TAB 1'!$A$3, "Value", "Waarde", "Wert", "Valeur")</f>
        <v>Value</v>
      </c>
      <c r="I41" s="5"/>
      <c r="J41" s="1" t="str">
        <f>CHOOSE('TAB 1'!$A$3, "Value", "Waarde", "Wert", "Valeur")</f>
        <v>Value</v>
      </c>
      <c r="K41" s="5"/>
      <c r="L41" s="1" t="str">
        <f>CHOOSE('TAB 1'!$A$3, "Value", "Waarde", "Wert", "Valeur")</f>
        <v>Value</v>
      </c>
      <c r="M41" s="5"/>
      <c r="N41" s="1" t="str">
        <f>CHOOSE('TAB 1'!$A$3, "Value", "Waarde", "Wert", "Valeur")</f>
        <v>Value</v>
      </c>
      <c r="O41" s="5"/>
      <c r="P41" s="1" t="str">
        <f>CHOOSE('TAB 1'!$A$3, "Value", "Waarde", "Wert", "Valeur")</f>
        <v>Value</v>
      </c>
      <c r="Q41" s="5"/>
      <c r="R41" s="1" t="str">
        <f>CHOOSE('TAB 1'!$A$3, "Value", "Waarde", "Wert", "Valeur")</f>
        <v>Value</v>
      </c>
      <c r="S41" s="5"/>
      <c r="T41" s="1" t="str">
        <f>CHOOSE('TAB 1'!$A$3, "Value", "Waarde", "Wert", "Valeur")</f>
        <v>Value</v>
      </c>
      <c r="U41" s="5"/>
      <c r="V41" s="1" t="str">
        <f>CHOOSE('TAB 1'!$A$3, "Value", "Waarde", "Wert", "Valeur")</f>
        <v>Value</v>
      </c>
      <c r="W41" s="5"/>
      <c r="X41" s="1" t="str">
        <f>CHOOSE('TAB 1'!$A$3, "Value", "Waarde", "Wert", "Valeur")</f>
        <v>Value</v>
      </c>
      <c r="Y41" s="5"/>
      <c r="Z41" s="1" t="str">
        <f>CHOOSE('TAB 1'!$A$3, "Value", "Waarde", "Wert", "Valeur")</f>
        <v>Value</v>
      </c>
    </row>
    <row r="42" spans="1:26" ht="15" customHeight="1" x14ac:dyDescent="0.25">
      <c r="A42" s="58" t="str">
        <f>CHOOSE('TAB 1'!$A$3, "SCENARIOS AND ADDITIONAL TECHNICAL INFORMATION, PART 3", "SCENARIOS EN AANVULLENDE TECHNISCHE INFORMATIE, DEEL 3", "SZENARIEN UND ZUSÄTZLICHE TECHNISCHE INFORMATIONEN, TEIL 3", "SCENARIOS ET INFORMATION TECHNIQUE COMPLÉMENTAIRE, PARTIE 3")</f>
        <v>SCENARIOS AND ADDITIONAL TECHNICAL INFORMATION, PART 3</v>
      </c>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x14ac:dyDescent="0.2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99.95" customHeight="1" x14ac:dyDescent="0.25">
      <c r="A44" s="5"/>
      <c r="B44" s="54" t="str">
        <f>CHOOSE('TAB 1'!$A$3, "if scenarios ... have a SECOND table, enter text here", "als scenarios ... een TWEEDE tabel hebben, ga verder met de tekst hier", "Wenn die Szenarien ... eine ZWEITE Tabelle haben, fahren Sie hier mit dem Text fort", "Si les scénarios .. ont un SECOND tableau, insérer le texte ici")</f>
        <v>if scenarios ... have a SECOND table, enter text here</v>
      </c>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2.75" customHeight="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t="12.75" customHeight="1" x14ac:dyDescent="0.25">
      <c r="A46" s="4" t="str">
        <f>CHOOSE('TAB 1'!$A$3, "TABLE 3: SCENARIOS AND TECHNICAL INFORMATION", "TABEL 3: SCENARIOS EN AANVULLENDE TECHNISCHE INFORMATIE", "TABELLE 3: SZENARIEN UND TECHNISCHE INFORMATIONEN", "TABLEAU 3: SCÉNARIO ET INFORMATION TECHNIQUE")</f>
        <v>TABLE 3: SCENARIOS AND TECHNICAL INFORMATION</v>
      </c>
      <c r="B46" s="55" t="str">
        <f>CHOOSE('TAB 1'!$A$3, "If scenarios ... have a THIRD table, fill table here", "Als scenarios ... een DERDE tabel hebben, vul tabel hier in", "Wenn die Szenarien ... eine DRITTE Tabelle haben, füllen Sie die Tabelle hier aus", "Si les scénarios ... ont un TROISIÈME tableau, insérer le tableau ici")</f>
        <v>If scenarios ... have a THIRD table, fill table here</v>
      </c>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x14ac:dyDescent="0.25">
      <c r="A47" s="5"/>
      <c r="B47" s="1" t="str">
        <f>CHOOSE('TAB 1'!$A$3, "Head, description", "Kop, beschrijving", "Kopf, Beschreibung", "En-tête, description")</f>
        <v>Head, description</v>
      </c>
      <c r="C47" s="5"/>
      <c r="D47" s="1" t="str">
        <f>CHOOSE('TAB 1'!$A$3, "Head", "Kop", "Kopf", "En-tête")</f>
        <v>Head</v>
      </c>
      <c r="E47" s="5"/>
      <c r="F47" s="1" t="str">
        <f>CHOOSE('TAB 1'!$A$3, "Head", "Kop", "Kopf", "En-tête")</f>
        <v>Head</v>
      </c>
      <c r="G47" s="5"/>
      <c r="H47" s="1" t="str">
        <f>CHOOSE('TAB 1'!$A$3, "Head", "Kop", "Kopf", "En-tête")</f>
        <v>Head</v>
      </c>
      <c r="I47" s="5"/>
      <c r="J47" s="1" t="str">
        <f>CHOOSE('TAB 1'!$A$3, "Head", "Kop", "Kopf", "En-tête")</f>
        <v>Head</v>
      </c>
      <c r="K47" s="5"/>
      <c r="L47" s="1" t="str">
        <f>CHOOSE('TAB 1'!$A$3, "Head", "Kop", "Kopf", "En-tête")</f>
        <v>Head</v>
      </c>
      <c r="M47" s="5"/>
      <c r="N47" s="1" t="str">
        <f>CHOOSE('TAB 1'!$A$3, "Head", "Kop", "Kopf", "En-tête")</f>
        <v>Head</v>
      </c>
      <c r="O47" s="5"/>
      <c r="P47" s="1" t="str">
        <f>CHOOSE('TAB 1'!$A$3, "Head", "Kop", "Kopf", "En-tête")</f>
        <v>Head</v>
      </c>
      <c r="Q47" s="5"/>
      <c r="R47" s="1" t="str">
        <f>CHOOSE('TAB 1'!$A$3, "Head", "Kop", "Kopf", "En-tête")</f>
        <v>Head</v>
      </c>
      <c r="S47" s="5"/>
      <c r="T47" s="1" t="str">
        <f>CHOOSE('TAB 1'!$A$3, "Head", "Kop", "Kopf", "En-tête")</f>
        <v>Head</v>
      </c>
      <c r="U47" s="5"/>
      <c r="V47" s="1" t="str">
        <f>CHOOSE('TAB 1'!$A$3, "Head", "Kop", "Kopf", "En-tête")</f>
        <v>Head</v>
      </c>
      <c r="W47" s="5"/>
      <c r="X47" s="1" t="str">
        <f>CHOOSE('TAB 1'!$A$3, "Head", "Kop", "Kopf", "En-tête")</f>
        <v>Head</v>
      </c>
      <c r="Y47" s="5"/>
      <c r="Z47" s="1" t="str">
        <f>CHOOSE('TAB 1'!$A$3, "Head", "Kop", "Kopf", "En-tête")</f>
        <v>Head</v>
      </c>
    </row>
    <row r="48" spans="1:26" x14ac:dyDescent="0.25">
      <c r="A48" s="5"/>
      <c r="B48" s="1" t="str">
        <f>CHOOSE('TAB 1'!$A$3, "Description", "Beschrijving", "Beschreibung", "Description")</f>
        <v>Description</v>
      </c>
      <c r="C48" s="5"/>
      <c r="D48" s="1" t="str">
        <f>CHOOSE('TAB 1'!$A$3, "Value", "Waarde", "Wert", "Valeur")</f>
        <v>Value</v>
      </c>
      <c r="E48" s="5"/>
      <c r="F48" s="1" t="str">
        <f>CHOOSE('TAB 1'!$A$3, "Value", "Waarde", "Wert", "Valeur")</f>
        <v>Value</v>
      </c>
      <c r="G48" s="5"/>
      <c r="H48" s="1" t="str">
        <f>CHOOSE('TAB 1'!$A$3, "Value", "Waarde", "Wert", "Valeur")</f>
        <v>Value</v>
      </c>
      <c r="I48" s="5"/>
      <c r="J48" s="1" t="str">
        <f>CHOOSE('TAB 1'!$A$3, "Value", "Waarde", "Wert", "Valeur")</f>
        <v>Value</v>
      </c>
      <c r="K48" s="5"/>
      <c r="L48" s="1" t="str">
        <f>CHOOSE('TAB 1'!$A$3, "Value", "Waarde", "Wert", "Valeur")</f>
        <v>Value</v>
      </c>
      <c r="M48" s="5"/>
      <c r="N48" s="1" t="str">
        <f>CHOOSE('TAB 1'!$A$3, "Value", "Waarde", "Wert", "Valeur")</f>
        <v>Value</v>
      </c>
      <c r="O48" s="5"/>
      <c r="P48" s="1" t="str">
        <f>CHOOSE('TAB 1'!$A$3, "Value", "Waarde", "Wert", "Valeur")</f>
        <v>Value</v>
      </c>
      <c r="Q48" s="5"/>
      <c r="R48" s="1" t="str">
        <f>CHOOSE('TAB 1'!$A$3, "Value", "Waarde", "Wert", "Valeur")</f>
        <v>Value</v>
      </c>
      <c r="S48" s="5"/>
      <c r="T48" s="1" t="str">
        <f>CHOOSE('TAB 1'!$A$3, "Value", "Waarde", "Wert", "Valeur")</f>
        <v>Value</v>
      </c>
      <c r="U48" s="5"/>
      <c r="V48" s="1" t="str">
        <f>CHOOSE('TAB 1'!$A$3, "Value", "Waarde", "Wert", "Valeur")</f>
        <v>Value</v>
      </c>
      <c r="W48" s="5"/>
      <c r="X48" s="1" t="str">
        <f>CHOOSE('TAB 1'!$A$3, "Value", "Waarde", "Wert", "Valeur")</f>
        <v>Value</v>
      </c>
      <c r="Y48" s="5"/>
      <c r="Z48" s="1" t="str">
        <f>CHOOSE('TAB 1'!$A$3, "Value", "Waarde", "Wert", "Valeur")</f>
        <v>Value</v>
      </c>
    </row>
    <row r="49" spans="1:26" x14ac:dyDescent="0.25">
      <c r="A49" s="5"/>
      <c r="B49" s="1" t="str">
        <f>CHOOSE('TAB 1'!$A$3, "Description", "Beschrijving", "Beschreibung", "Description")</f>
        <v>Description</v>
      </c>
      <c r="C49" s="5"/>
      <c r="D49" s="1" t="str">
        <f>CHOOSE('TAB 1'!$A$3, "Value", "Waarde", "Wert", "Valeur")</f>
        <v>Value</v>
      </c>
      <c r="E49" s="5"/>
      <c r="F49" s="1" t="str">
        <f>CHOOSE('TAB 1'!$A$3, "Value", "Waarde", "Wert", "Valeur")</f>
        <v>Value</v>
      </c>
      <c r="G49" s="5"/>
      <c r="H49" s="1" t="str">
        <f>CHOOSE('TAB 1'!$A$3, "Value", "Waarde", "Wert", "Valeur")</f>
        <v>Value</v>
      </c>
      <c r="I49" s="5"/>
      <c r="J49" s="1" t="str">
        <f>CHOOSE('TAB 1'!$A$3, "Value", "Waarde", "Wert", "Valeur")</f>
        <v>Value</v>
      </c>
      <c r="K49" s="5"/>
      <c r="L49" s="1" t="str">
        <f>CHOOSE('TAB 1'!$A$3, "Value", "Waarde", "Wert", "Valeur")</f>
        <v>Value</v>
      </c>
      <c r="M49" s="5"/>
      <c r="N49" s="1" t="str">
        <f>CHOOSE('TAB 1'!$A$3, "Value", "Waarde", "Wert", "Valeur")</f>
        <v>Value</v>
      </c>
      <c r="O49" s="5"/>
      <c r="P49" s="1" t="str">
        <f>CHOOSE('TAB 1'!$A$3, "Value", "Waarde", "Wert", "Valeur")</f>
        <v>Value</v>
      </c>
      <c r="Q49" s="5"/>
      <c r="R49" s="1" t="str">
        <f>CHOOSE('TAB 1'!$A$3, "Value", "Waarde", "Wert", "Valeur")</f>
        <v>Value</v>
      </c>
      <c r="S49" s="5"/>
      <c r="T49" s="1" t="str">
        <f>CHOOSE('TAB 1'!$A$3, "Value", "Waarde", "Wert", "Valeur")</f>
        <v>Value</v>
      </c>
      <c r="U49" s="5"/>
      <c r="V49" s="1" t="str">
        <f>CHOOSE('TAB 1'!$A$3, "Value", "Waarde", "Wert", "Valeur")</f>
        <v>Value</v>
      </c>
      <c r="W49" s="5"/>
      <c r="X49" s="1" t="str">
        <f>CHOOSE('TAB 1'!$A$3, "Value", "Waarde", "Wert", "Valeur")</f>
        <v>Value</v>
      </c>
      <c r="Y49" s="5"/>
      <c r="Z49" s="1" t="str">
        <f>CHOOSE('TAB 1'!$A$3, "Value", "Waarde", "Wert", "Valeur")</f>
        <v>Value</v>
      </c>
    </row>
    <row r="50" spans="1:26" x14ac:dyDescent="0.25">
      <c r="A50" s="5"/>
      <c r="B50" s="1" t="str">
        <f>CHOOSE('TAB 1'!$A$3, "Description", "Beschrijving", "Beschreibung", "Description")</f>
        <v>Description</v>
      </c>
      <c r="C50" s="5"/>
      <c r="D50" s="1" t="str">
        <f>CHOOSE('TAB 1'!$A$3, "Value", "Waarde", "Wert", "Valeur")</f>
        <v>Value</v>
      </c>
      <c r="E50" s="5"/>
      <c r="F50" s="1" t="str">
        <f>CHOOSE('TAB 1'!$A$3, "Value", "Waarde", "Wert", "Valeur")</f>
        <v>Value</v>
      </c>
      <c r="G50" s="5"/>
      <c r="H50" s="1" t="str">
        <f>CHOOSE('TAB 1'!$A$3, "Value", "Waarde", "Wert", "Valeur")</f>
        <v>Value</v>
      </c>
      <c r="I50" s="5"/>
      <c r="J50" s="1" t="str">
        <f>CHOOSE('TAB 1'!$A$3, "Value", "Waarde", "Wert", "Valeur")</f>
        <v>Value</v>
      </c>
      <c r="K50" s="5"/>
      <c r="L50" s="1" t="str">
        <f>CHOOSE('TAB 1'!$A$3, "Value", "Waarde", "Wert", "Valeur")</f>
        <v>Value</v>
      </c>
      <c r="M50" s="5"/>
      <c r="N50" s="1" t="str">
        <f>CHOOSE('TAB 1'!$A$3, "Value", "Waarde", "Wert", "Valeur")</f>
        <v>Value</v>
      </c>
      <c r="O50" s="5"/>
      <c r="P50" s="1" t="str">
        <f>CHOOSE('TAB 1'!$A$3, "Value", "Waarde", "Wert", "Valeur")</f>
        <v>Value</v>
      </c>
      <c r="Q50" s="5"/>
      <c r="R50" s="1" t="str">
        <f>CHOOSE('TAB 1'!$A$3, "Value", "Waarde", "Wert", "Valeur")</f>
        <v>Value</v>
      </c>
      <c r="S50" s="5"/>
      <c r="T50" s="1" t="str">
        <f>CHOOSE('TAB 1'!$A$3, "Value", "Waarde", "Wert", "Valeur")</f>
        <v>Value</v>
      </c>
      <c r="U50" s="5"/>
      <c r="V50" s="1" t="str">
        <f>CHOOSE('TAB 1'!$A$3, "Value", "Waarde", "Wert", "Valeur")</f>
        <v>Value</v>
      </c>
      <c r="W50" s="5"/>
      <c r="X50" s="1" t="str">
        <f>CHOOSE('TAB 1'!$A$3, "Value", "Waarde", "Wert", "Valeur")</f>
        <v>Value</v>
      </c>
      <c r="Y50" s="5"/>
      <c r="Z50" s="1" t="str">
        <f>CHOOSE('TAB 1'!$A$3, "Value", "Waarde", "Wert", "Valeur")</f>
        <v>Value</v>
      </c>
    </row>
    <row r="51" spans="1:26" x14ac:dyDescent="0.25">
      <c r="A51" s="5"/>
      <c r="B51" s="1" t="str">
        <f>CHOOSE('TAB 1'!$A$3, "Description", "Beschrijving", "Beschreibung", "Description")</f>
        <v>Description</v>
      </c>
      <c r="C51" s="5"/>
      <c r="D51" s="1" t="str">
        <f>CHOOSE('TAB 1'!$A$3, "Value", "Waarde", "Wert", "Valeur")</f>
        <v>Value</v>
      </c>
      <c r="E51" s="5"/>
      <c r="F51" s="1" t="str">
        <f>CHOOSE('TAB 1'!$A$3, "Value", "Waarde", "Wert", "Valeur")</f>
        <v>Value</v>
      </c>
      <c r="G51" s="5"/>
      <c r="H51" s="1" t="str">
        <f>CHOOSE('TAB 1'!$A$3, "Value", "Waarde", "Wert", "Valeur")</f>
        <v>Value</v>
      </c>
      <c r="I51" s="5"/>
      <c r="J51" s="1" t="str">
        <f>CHOOSE('TAB 1'!$A$3, "Value", "Waarde", "Wert", "Valeur")</f>
        <v>Value</v>
      </c>
      <c r="K51" s="5"/>
      <c r="L51" s="1" t="str">
        <f>CHOOSE('TAB 1'!$A$3, "Value", "Waarde", "Wert", "Valeur")</f>
        <v>Value</v>
      </c>
      <c r="M51" s="5"/>
      <c r="N51" s="1" t="str">
        <f>CHOOSE('TAB 1'!$A$3, "Value", "Waarde", "Wert", "Valeur")</f>
        <v>Value</v>
      </c>
      <c r="O51" s="5"/>
      <c r="P51" s="1" t="str">
        <f>CHOOSE('TAB 1'!$A$3, "Value", "Waarde", "Wert", "Valeur")</f>
        <v>Value</v>
      </c>
      <c r="Q51" s="5"/>
      <c r="R51" s="1" t="str">
        <f>CHOOSE('TAB 1'!$A$3, "Value", "Waarde", "Wert", "Valeur")</f>
        <v>Value</v>
      </c>
      <c r="S51" s="5"/>
      <c r="T51" s="1" t="str">
        <f>CHOOSE('TAB 1'!$A$3, "Value", "Waarde", "Wert", "Valeur")</f>
        <v>Value</v>
      </c>
      <c r="U51" s="5"/>
      <c r="V51" s="1" t="str">
        <f>CHOOSE('TAB 1'!$A$3, "Value", "Waarde", "Wert", "Valeur")</f>
        <v>Value</v>
      </c>
      <c r="W51" s="5"/>
      <c r="X51" s="1" t="str">
        <f>CHOOSE('TAB 1'!$A$3, "Value", "Waarde", "Wert", "Valeur")</f>
        <v>Value</v>
      </c>
      <c r="Y51" s="5"/>
      <c r="Z51" s="1" t="str">
        <f>CHOOSE('TAB 1'!$A$3, "Value", "Waarde", "Wert", "Valeur")</f>
        <v>Value</v>
      </c>
    </row>
    <row r="52" spans="1:26" x14ac:dyDescent="0.25">
      <c r="A52" s="5"/>
      <c r="B52" s="1" t="str">
        <f>CHOOSE('TAB 1'!$A$3, "Description", "Beschrijving", "Beschreibung", "Description")</f>
        <v>Description</v>
      </c>
      <c r="C52" s="5"/>
      <c r="D52" s="1" t="str">
        <f>CHOOSE('TAB 1'!$A$3, "Value", "Waarde", "Wert", "Valeur")</f>
        <v>Value</v>
      </c>
      <c r="E52" s="5"/>
      <c r="F52" s="1" t="str">
        <f>CHOOSE('TAB 1'!$A$3, "Value", "Waarde", "Wert", "Valeur")</f>
        <v>Value</v>
      </c>
      <c r="G52" s="5"/>
      <c r="H52" s="1" t="str">
        <f>CHOOSE('TAB 1'!$A$3, "Value", "Waarde", "Wert", "Valeur")</f>
        <v>Value</v>
      </c>
      <c r="I52" s="5"/>
      <c r="J52" s="1" t="str">
        <f>CHOOSE('TAB 1'!$A$3, "Value", "Waarde", "Wert", "Valeur")</f>
        <v>Value</v>
      </c>
      <c r="K52" s="5"/>
      <c r="L52" s="1" t="str">
        <f>CHOOSE('TAB 1'!$A$3, "Value", "Waarde", "Wert", "Valeur")</f>
        <v>Value</v>
      </c>
      <c r="M52" s="5"/>
      <c r="N52" s="1" t="str">
        <f>CHOOSE('TAB 1'!$A$3, "Value", "Waarde", "Wert", "Valeur")</f>
        <v>Value</v>
      </c>
      <c r="O52" s="5"/>
      <c r="P52" s="1" t="str">
        <f>CHOOSE('TAB 1'!$A$3, "Value", "Waarde", "Wert", "Valeur")</f>
        <v>Value</v>
      </c>
      <c r="Q52" s="5"/>
      <c r="R52" s="1" t="str">
        <f>CHOOSE('TAB 1'!$A$3, "Value", "Waarde", "Wert", "Valeur")</f>
        <v>Value</v>
      </c>
      <c r="S52" s="5"/>
      <c r="T52" s="1" t="str">
        <f>CHOOSE('TAB 1'!$A$3, "Value", "Waarde", "Wert", "Valeur")</f>
        <v>Value</v>
      </c>
      <c r="U52" s="5"/>
      <c r="V52" s="1" t="str">
        <f>CHOOSE('TAB 1'!$A$3, "Value", "Waarde", "Wert", "Valeur")</f>
        <v>Value</v>
      </c>
      <c r="W52" s="5"/>
      <c r="X52" s="1" t="str">
        <f>CHOOSE('TAB 1'!$A$3, "Value", "Waarde", "Wert", "Valeur")</f>
        <v>Value</v>
      </c>
      <c r="Y52" s="5"/>
      <c r="Z52" s="1" t="str">
        <f>CHOOSE('TAB 1'!$A$3, "Value", "Waarde", "Wert", "Valeur")</f>
        <v>Value</v>
      </c>
    </row>
    <row r="53" spans="1:26" x14ac:dyDescent="0.25">
      <c r="A53" s="5"/>
      <c r="B53" s="1" t="str">
        <f>CHOOSE('TAB 1'!$A$3, "Description", "Beschrijving", "Beschreibung", "Description")</f>
        <v>Description</v>
      </c>
      <c r="C53" s="5"/>
      <c r="D53" s="1" t="str">
        <f>CHOOSE('TAB 1'!$A$3, "Value", "Waarde", "Wert", "Valeur")</f>
        <v>Value</v>
      </c>
      <c r="E53" s="5"/>
      <c r="F53" s="1" t="str">
        <f>CHOOSE('TAB 1'!$A$3, "Value", "Waarde", "Wert", "Valeur")</f>
        <v>Value</v>
      </c>
      <c r="G53" s="5"/>
      <c r="H53" s="1" t="str">
        <f>CHOOSE('TAB 1'!$A$3, "Value", "Waarde", "Wert", "Valeur")</f>
        <v>Value</v>
      </c>
      <c r="I53" s="5"/>
      <c r="J53" s="1" t="str">
        <f>CHOOSE('TAB 1'!$A$3, "Value", "Waarde", "Wert", "Valeur")</f>
        <v>Value</v>
      </c>
      <c r="K53" s="5"/>
      <c r="L53" s="1" t="str">
        <f>CHOOSE('TAB 1'!$A$3, "Value", "Waarde", "Wert", "Valeur")</f>
        <v>Value</v>
      </c>
      <c r="M53" s="5"/>
      <c r="N53" s="1" t="str">
        <f>CHOOSE('TAB 1'!$A$3, "Value", "Waarde", "Wert", "Valeur")</f>
        <v>Value</v>
      </c>
      <c r="O53" s="5"/>
      <c r="P53" s="1" t="str">
        <f>CHOOSE('TAB 1'!$A$3, "Value", "Waarde", "Wert", "Valeur")</f>
        <v>Value</v>
      </c>
      <c r="Q53" s="5"/>
      <c r="R53" s="1" t="str">
        <f>CHOOSE('TAB 1'!$A$3, "Value", "Waarde", "Wert", "Valeur")</f>
        <v>Value</v>
      </c>
      <c r="S53" s="5"/>
      <c r="T53" s="1" t="str">
        <f>CHOOSE('TAB 1'!$A$3, "Value", "Waarde", "Wert", "Valeur")</f>
        <v>Value</v>
      </c>
      <c r="U53" s="5"/>
      <c r="V53" s="1" t="str">
        <f>CHOOSE('TAB 1'!$A$3, "Value", "Waarde", "Wert", "Valeur")</f>
        <v>Value</v>
      </c>
      <c r="W53" s="5"/>
      <c r="X53" s="1" t="str">
        <f>CHOOSE('TAB 1'!$A$3, "Value", "Waarde", "Wert", "Valeur")</f>
        <v>Value</v>
      </c>
      <c r="Y53" s="5"/>
      <c r="Z53" s="1" t="str">
        <f>CHOOSE('TAB 1'!$A$3, "Value", "Waarde", "Wert", "Valeur")</f>
        <v>Value</v>
      </c>
    </row>
    <row r="54" spans="1:26" x14ac:dyDescent="0.25">
      <c r="A54" s="5"/>
      <c r="B54" s="1" t="str">
        <f>CHOOSE('TAB 1'!$A$3, "Description", "Beschrijving", "Beschreibung", "Description")</f>
        <v>Description</v>
      </c>
      <c r="C54" s="5"/>
      <c r="D54" s="1" t="str">
        <f>CHOOSE('TAB 1'!$A$3, "Value", "Waarde", "Wert", "Valeur")</f>
        <v>Value</v>
      </c>
      <c r="E54" s="5"/>
      <c r="F54" s="1" t="str">
        <f>CHOOSE('TAB 1'!$A$3, "Value", "Waarde", "Wert", "Valeur")</f>
        <v>Value</v>
      </c>
      <c r="G54" s="5"/>
      <c r="H54" s="1" t="str">
        <f>CHOOSE('TAB 1'!$A$3, "Value", "Waarde", "Wert", "Valeur")</f>
        <v>Value</v>
      </c>
      <c r="I54" s="5"/>
      <c r="J54" s="1" t="str">
        <f>CHOOSE('TAB 1'!$A$3, "Value", "Waarde", "Wert", "Valeur")</f>
        <v>Value</v>
      </c>
      <c r="K54" s="5"/>
      <c r="L54" s="1" t="str">
        <f>CHOOSE('TAB 1'!$A$3, "Value", "Waarde", "Wert", "Valeur")</f>
        <v>Value</v>
      </c>
      <c r="M54" s="5"/>
      <c r="N54" s="1" t="str">
        <f>CHOOSE('TAB 1'!$A$3, "Value", "Waarde", "Wert", "Valeur")</f>
        <v>Value</v>
      </c>
      <c r="O54" s="5"/>
      <c r="P54" s="1" t="str">
        <f>CHOOSE('TAB 1'!$A$3, "Value", "Waarde", "Wert", "Valeur")</f>
        <v>Value</v>
      </c>
      <c r="Q54" s="5"/>
      <c r="R54" s="1" t="str">
        <f>CHOOSE('TAB 1'!$A$3, "Value", "Waarde", "Wert", "Valeur")</f>
        <v>Value</v>
      </c>
      <c r="S54" s="5"/>
      <c r="T54" s="1" t="str">
        <f>CHOOSE('TAB 1'!$A$3, "Value", "Waarde", "Wert", "Valeur")</f>
        <v>Value</v>
      </c>
      <c r="U54" s="5"/>
      <c r="V54" s="1" t="str">
        <f>CHOOSE('TAB 1'!$A$3, "Value", "Waarde", "Wert", "Valeur")</f>
        <v>Value</v>
      </c>
      <c r="W54" s="5"/>
      <c r="X54" s="1" t="str">
        <f>CHOOSE('TAB 1'!$A$3, "Value", "Waarde", "Wert", "Valeur")</f>
        <v>Value</v>
      </c>
      <c r="Y54" s="5"/>
      <c r="Z54" s="1" t="str">
        <f>CHOOSE('TAB 1'!$A$3, "Value", "Waarde", "Wert", "Valeur")</f>
        <v>Value</v>
      </c>
    </row>
    <row r="55" spans="1:26" x14ac:dyDescent="0.25">
      <c r="A55" s="5"/>
      <c r="B55" s="1" t="str">
        <f>CHOOSE('TAB 1'!$A$3, "Description", "Beschrijving", "Beschreibung", "Description")</f>
        <v>Description</v>
      </c>
      <c r="C55" s="5"/>
      <c r="D55" s="1" t="str">
        <f>CHOOSE('TAB 1'!$A$3, "Value", "Waarde", "Wert", "Valeur")</f>
        <v>Value</v>
      </c>
      <c r="E55" s="5"/>
      <c r="F55" s="1" t="str">
        <f>CHOOSE('TAB 1'!$A$3, "Value", "Waarde", "Wert", "Valeur")</f>
        <v>Value</v>
      </c>
      <c r="G55" s="5"/>
      <c r="H55" s="1" t="str">
        <f>CHOOSE('TAB 1'!$A$3, "Value", "Waarde", "Wert", "Valeur")</f>
        <v>Value</v>
      </c>
      <c r="I55" s="5"/>
      <c r="J55" s="1" t="str">
        <f>CHOOSE('TAB 1'!$A$3, "Value", "Waarde", "Wert", "Valeur")</f>
        <v>Value</v>
      </c>
      <c r="K55" s="5"/>
      <c r="L55" s="1" t="str">
        <f>CHOOSE('TAB 1'!$A$3, "Value", "Waarde", "Wert", "Valeur")</f>
        <v>Value</v>
      </c>
      <c r="M55" s="5"/>
      <c r="N55" s="1" t="str">
        <f>CHOOSE('TAB 1'!$A$3, "Value", "Waarde", "Wert", "Valeur")</f>
        <v>Value</v>
      </c>
      <c r="O55" s="5"/>
      <c r="P55" s="1" t="str">
        <f>CHOOSE('TAB 1'!$A$3, "Value", "Waarde", "Wert", "Valeur")</f>
        <v>Value</v>
      </c>
      <c r="Q55" s="5"/>
      <c r="R55" s="1" t="str">
        <f>CHOOSE('TAB 1'!$A$3, "Value", "Waarde", "Wert", "Valeur")</f>
        <v>Value</v>
      </c>
      <c r="S55" s="5"/>
      <c r="T55" s="1" t="str">
        <f>CHOOSE('TAB 1'!$A$3, "Value", "Waarde", "Wert", "Valeur")</f>
        <v>Value</v>
      </c>
      <c r="U55" s="5"/>
      <c r="V55" s="1" t="str">
        <f>CHOOSE('TAB 1'!$A$3, "Value", "Waarde", "Wert", "Valeur")</f>
        <v>Value</v>
      </c>
      <c r="W55" s="5"/>
      <c r="X55" s="1" t="str">
        <f>CHOOSE('TAB 1'!$A$3, "Value", "Waarde", "Wert", "Valeur")</f>
        <v>Value</v>
      </c>
      <c r="Y55" s="5"/>
      <c r="Z55" s="1" t="str">
        <f>CHOOSE('TAB 1'!$A$3, "Value", "Waarde", "Wert", "Valeur")</f>
        <v>Value</v>
      </c>
    </row>
    <row r="56" spans="1:26" x14ac:dyDescent="0.25">
      <c r="A56" s="5"/>
      <c r="B56" s="1" t="str">
        <f>CHOOSE('TAB 1'!$A$3, "Description", "Beschrijving", "Beschreibung", "Description")</f>
        <v>Description</v>
      </c>
      <c r="C56" s="5"/>
      <c r="D56" s="1" t="str">
        <f>CHOOSE('TAB 1'!$A$3, "Value", "Waarde", "Wert", "Valeur")</f>
        <v>Value</v>
      </c>
      <c r="E56" s="5"/>
      <c r="F56" s="1" t="str">
        <f>CHOOSE('TAB 1'!$A$3, "Value", "Waarde", "Wert", "Valeur")</f>
        <v>Value</v>
      </c>
      <c r="G56" s="5"/>
      <c r="H56" s="1" t="str">
        <f>CHOOSE('TAB 1'!$A$3, "Value", "Waarde", "Wert", "Valeur")</f>
        <v>Value</v>
      </c>
      <c r="I56" s="5"/>
      <c r="J56" s="1" t="str">
        <f>CHOOSE('TAB 1'!$A$3, "Value", "Waarde", "Wert", "Valeur")</f>
        <v>Value</v>
      </c>
      <c r="K56" s="5"/>
      <c r="L56" s="1" t="str">
        <f>CHOOSE('TAB 1'!$A$3, "Value", "Waarde", "Wert", "Valeur")</f>
        <v>Value</v>
      </c>
      <c r="M56" s="5"/>
      <c r="N56" s="1" t="str">
        <f>CHOOSE('TAB 1'!$A$3, "Value", "Waarde", "Wert", "Valeur")</f>
        <v>Value</v>
      </c>
      <c r="O56" s="5"/>
      <c r="P56" s="1" t="str">
        <f>CHOOSE('TAB 1'!$A$3, "Value", "Waarde", "Wert", "Valeur")</f>
        <v>Value</v>
      </c>
      <c r="Q56" s="5"/>
      <c r="R56" s="1" t="str">
        <f>CHOOSE('TAB 1'!$A$3, "Value", "Waarde", "Wert", "Valeur")</f>
        <v>Value</v>
      </c>
      <c r="S56" s="5"/>
      <c r="T56" s="1" t="str">
        <f>CHOOSE('TAB 1'!$A$3, "Value", "Waarde", "Wert", "Valeur")</f>
        <v>Value</v>
      </c>
      <c r="U56" s="5"/>
      <c r="V56" s="1" t="str">
        <f>CHOOSE('TAB 1'!$A$3, "Value", "Waarde", "Wert", "Valeur")</f>
        <v>Value</v>
      </c>
      <c r="W56" s="5"/>
      <c r="X56" s="1" t="str">
        <f>CHOOSE('TAB 1'!$A$3, "Value", "Waarde", "Wert", "Valeur")</f>
        <v>Value</v>
      </c>
      <c r="Y56" s="5"/>
      <c r="Z56" s="1" t="str">
        <f>CHOOSE('TAB 1'!$A$3, "Value", "Waarde", "Wert", "Valeur")</f>
        <v>Value</v>
      </c>
    </row>
    <row r="57" spans="1:26" x14ac:dyDescent="0.25">
      <c r="A57" s="5"/>
      <c r="B57" s="1" t="str">
        <f>CHOOSE('TAB 1'!$A$3, "Description", "Beschrijving", "Beschreibung", "Description")</f>
        <v>Description</v>
      </c>
      <c r="C57" s="5"/>
      <c r="D57" s="1" t="str">
        <f>CHOOSE('TAB 1'!$A$3, "Value", "Waarde", "Wert", "Valeur")</f>
        <v>Value</v>
      </c>
      <c r="E57" s="5"/>
      <c r="F57" s="1" t="str">
        <f>CHOOSE('TAB 1'!$A$3, "Value", "Waarde", "Wert", "Valeur")</f>
        <v>Value</v>
      </c>
      <c r="G57" s="5"/>
      <c r="H57" s="1" t="str">
        <f>CHOOSE('TAB 1'!$A$3, "Value", "Waarde", "Wert", "Valeur")</f>
        <v>Value</v>
      </c>
      <c r="I57" s="5"/>
      <c r="J57" s="1" t="str">
        <f>CHOOSE('TAB 1'!$A$3, "Value", "Waarde", "Wert", "Valeur")</f>
        <v>Value</v>
      </c>
      <c r="K57" s="5"/>
      <c r="L57" s="1" t="str">
        <f>CHOOSE('TAB 1'!$A$3, "Value", "Waarde", "Wert", "Valeur")</f>
        <v>Value</v>
      </c>
      <c r="M57" s="5"/>
      <c r="N57" s="1" t="str">
        <f>CHOOSE('TAB 1'!$A$3, "Value", "Waarde", "Wert", "Valeur")</f>
        <v>Value</v>
      </c>
      <c r="O57" s="5"/>
      <c r="P57" s="1" t="str">
        <f>CHOOSE('TAB 1'!$A$3, "Value", "Waarde", "Wert", "Valeur")</f>
        <v>Value</v>
      </c>
      <c r="Q57" s="5"/>
      <c r="R57" s="1" t="str">
        <f>CHOOSE('TAB 1'!$A$3, "Value", "Waarde", "Wert", "Valeur")</f>
        <v>Value</v>
      </c>
      <c r="S57" s="5"/>
      <c r="T57" s="1" t="str">
        <f>CHOOSE('TAB 1'!$A$3, "Value", "Waarde", "Wert", "Valeur")</f>
        <v>Value</v>
      </c>
      <c r="U57" s="5"/>
      <c r="V57" s="1" t="str">
        <f>CHOOSE('TAB 1'!$A$3, "Value", "Waarde", "Wert", "Valeur")</f>
        <v>Value</v>
      </c>
      <c r="W57" s="5"/>
      <c r="X57" s="1" t="str">
        <f>CHOOSE('TAB 1'!$A$3, "Value", "Waarde", "Wert", "Valeur")</f>
        <v>Value</v>
      </c>
      <c r="Y57" s="5"/>
      <c r="Z57" s="1" t="str">
        <f>CHOOSE('TAB 1'!$A$3, "Value", "Waarde", "Wert", "Valeur")</f>
        <v>Value</v>
      </c>
    </row>
    <row r="58" spans="1:26" x14ac:dyDescent="0.25">
      <c r="A58" s="5"/>
      <c r="B58" s="1" t="str">
        <f>CHOOSE('TAB 1'!$A$3, "Description", "Beschrijving", "Beschreibung", "Description")</f>
        <v>Description</v>
      </c>
      <c r="C58" s="5"/>
      <c r="D58" s="1" t="str">
        <f>CHOOSE('TAB 1'!$A$3, "Value", "Waarde", "Wert", "Valeur")</f>
        <v>Value</v>
      </c>
      <c r="E58" s="5"/>
      <c r="F58" s="1" t="str">
        <f>CHOOSE('TAB 1'!$A$3, "Value", "Waarde", "Wert", "Valeur")</f>
        <v>Value</v>
      </c>
      <c r="G58" s="5"/>
      <c r="H58" s="1" t="str">
        <f>CHOOSE('TAB 1'!$A$3, "Value", "Waarde", "Wert", "Valeur")</f>
        <v>Value</v>
      </c>
      <c r="I58" s="5"/>
      <c r="J58" s="1" t="str">
        <f>CHOOSE('TAB 1'!$A$3, "Value", "Waarde", "Wert", "Valeur")</f>
        <v>Value</v>
      </c>
      <c r="K58" s="5"/>
      <c r="L58" s="1" t="str">
        <f>CHOOSE('TAB 1'!$A$3, "Value", "Waarde", "Wert", "Valeur")</f>
        <v>Value</v>
      </c>
      <c r="M58" s="5"/>
      <c r="N58" s="1" t="str">
        <f>CHOOSE('TAB 1'!$A$3, "Value", "Waarde", "Wert", "Valeur")</f>
        <v>Value</v>
      </c>
      <c r="O58" s="5"/>
      <c r="P58" s="1" t="str">
        <f>CHOOSE('TAB 1'!$A$3, "Value", "Waarde", "Wert", "Valeur")</f>
        <v>Value</v>
      </c>
      <c r="Q58" s="5"/>
      <c r="R58" s="1" t="str">
        <f>CHOOSE('TAB 1'!$A$3, "Value", "Waarde", "Wert", "Valeur")</f>
        <v>Value</v>
      </c>
      <c r="S58" s="5"/>
      <c r="T58" s="1" t="str">
        <f>CHOOSE('TAB 1'!$A$3, "Value", "Waarde", "Wert", "Valeur")</f>
        <v>Value</v>
      </c>
      <c r="U58" s="5"/>
      <c r="V58" s="1" t="str">
        <f>CHOOSE('TAB 1'!$A$3, "Value", "Waarde", "Wert", "Valeur")</f>
        <v>Value</v>
      </c>
      <c r="W58" s="5"/>
      <c r="X58" s="1" t="str">
        <f>CHOOSE('TAB 1'!$A$3, "Value", "Waarde", "Wert", "Valeur")</f>
        <v>Value</v>
      </c>
      <c r="Y58" s="5"/>
      <c r="Z58" s="1" t="str">
        <f>CHOOSE('TAB 1'!$A$3, "Value", "Waarde", "Wert", "Valeur")</f>
        <v>Value</v>
      </c>
    </row>
    <row r="59" spans="1:26" x14ac:dyDescent="0.25">
      <c r="A59" s="5"/>
      <c r="B59" s="1" t="str">
        <f>CHOOSE('TAB 1'!$A$3, "Description", "Beschrijving", "Beschreibung", "Description")</f>
        <v>Description</v>
      </c>
      <c r="C59" s="5"/>
      <c r="D59" s="1" t="str">
        <f>CHOOSE('TAB 1'!$A$3, "Value", "Waarde", "Wert", "Valeur")</f>
        <v>Value</v>
      </c>
      <c r="E59" s="5"/>
      <c r="F59" s="1" t="str">
        <f>CHOOSE('TAB 1'!$A$3, "Value", "Waarde", "Wert", "Valeur")</f>
        <v>Value</v>
      </c>
      <c r="G59" s="5"/>
      <c r="H59" s="1" t="str">
        <f>CHOOSE('TAB 1'!$A$3, "Value", "Waarde", "Wert", "Valeur")</f>
        <v>Value</v>
      </c>
      <c r="I59" s="5"/>
      <c r="J59" s="1" t="str">
        <f>CHOOSE('TAB 1'!$A$3, "Value", "Waarde", "Wert", "Valeur")</f>
        <v>Value</v>
      </c>
      <c r="K59" s="5"/>
      <c r="L59" s="1" t="str">
        <f>CHOOSE('TAB 1'!$A$3, "Value", "Waarde", "Wert", "Valeur")</f>
        <v>Value</v>
      </c>
      <c r="M59" s="5"/>
      <c r="N59" s="1" t="str">
        <f>CHOOSE('TAB 1'!$A$3, "Value", "Waarde", "Wert", "Valeur")</f>
        <v>Value</v>
      </c>
      <c r="O59" s="5"/>
      <c r="P59" s="1" t="str">
        <f>CHOOSE('TAB 1'!$A$3, "Value", "Waarde", "Wert", "Valeur")</f>
        <v>Value</v>
      </c>
      <c r="Q59" s="5"/>
      <c r="R59" s="1" t="str">
        <f>CHOOSE('TAB 1'!$A$3, "Value", "Waarde", "Wert", "Valeur")</f>
        <v>Value</v>
      </c>
      <c r="S59" s="5"/>
      <c r="T59" s="1" t="str">
        <f>CHOOSE('TAB 1'!$A$3, "Value", "Waarde", "Wert", "Valeur")</f>
        <v>Value</v>
      </c>
      <c r="U59" s="5"/>
      <c r="V59" s="1" t="str">
        <f>CHOOSE('TAB 1'!$A$3, "Value", "Waarde", "Wert", "Valeur")</f>
        <v>Value</v>
      </c>
      <c r="W59" s="5"/>
      <c r="X59" s="1" t="str">
        <f>CHOOSE('TAB 1'!$A$3, "Value", "Waarde", "Wert", "Valeur")</f>
        <v>Value</v>
      </c>
      <c r="Y59" s="5"/>
      <c r="Z59" s="1" t="str">
        <f>CHOOSE('TAB 1'!$A$3, "Value", "Waarde", "Wert", "Valeur")</f>
        <v>Value</v>
      </c>
    </row>
    <row r="60" spans="1:26" x14ac:dyDescent="0.25">
      <c r="A60" s="5"/>
      <c r="B60" s="1" t="str">
        <f>CHOOSE('TAB 1'!$A$3, "Description", "Beschrijving", "Beschreibung", "Description")</f>
        <v>Description</v>
      </c>
      <c r="C60" s="5"/>
      <c r="D60" s="1" t="str">
        <f>CHOOSE('TAB 1'!$A$3, "Value", "Waarde", "Wert", "Valeur")</f>
        <v>Value</v>
      </c>
      <c r="E60" s="5"/>
      <c r="F60" s="1" t="str">
        <f>CHOOSE('TAB 1'!$A$3, "Value", "Waarde", "Wert", "Valeur")</f>
        <v>Value</v>
      </c>
      <c r="G60" s="5"/>
      <c r="H60" s="1" t="str">
        <f>CHOOSE('TAB 1'!$A$3, "Value", "Waarde", "Wert", "Valeur")</f>
        <v>Value</v>
      </c>
      <c r="I60" s="5"/>
      <c r="J60" s="1" t="str">
        <f>CHOOSE('TAB 1'!$A$3, "Value", "Waarde", "Wert", "Valeur")</f>
        <v>Value</v>
      </c>
      <c r="K60" s="5"/>
      <c r="L60" s="1" t="str">
        <f>CHOOSE('TAB 1'!$A$3, "Value", "Waarde", "Wert", "Valeur")</f>
        <v>Value</v>
      </c>
      <c r="M60" s="5"/>
      <c r="N60" s="1" t="str">
        <f>CHOOSE('TAB 1'!$A$3, "Value", "Waarde", "Wert", "Valeur")</f>
        <v>Value</v>
      </c>
      <c r="O60" s="5"/>
      <c r="P60" s="1" t="str">
        <f>CHOOSE('TAB 1'!$A$3, "Value", "Waarde", "Wert", "Valeur")</f>
        <v>Value</v>
      </c>
      <c r="Q60" s="5"/>
      <c r="R60" s="1" t="str">
        <f>CHOOSE('TAB 1'!$A$3, "Value", "Waarde", "Wert", "Valeur")</f>
        <v>Value</v>
      </c>
      <c r="S60" s="5"/>
      <c r="T60" s="1" t="str">
        <f>CHOOSE('TAB 1'!$A$3, "Value", "Waarde", "Wert", "Valeur")</f>
        <v>Value</v>
      </c>
      <c r="U60" s="5"/>
      <c r="V60" s="1" t="str">
        <f>CHOOSE('TAB 1'!$A$3, "Value", "Waarde", "Wert", "Valeur")</f>
        <v>Value</v>
      </c>
      <c r="W60" s="5"/>
      <c r="X60" s="1" t="str">
        <f>CHOOSE('TAB 1'!$A$3, "Value", "Waarde", "Wert", "Valeur")</f>
        <v>Value</v>
      </c>
      <c r="Y60" s="5"/>
      <c r="Z60" s="1" t="str">
        <f>CHOOSE('TAB 1'!$A$3, "Value", "Waarde", "Wert", "Valeur")</f>
        <v>Value</v>
      </c>
    </row>
    <row r="61" spans="1:26" x14ac:dyDescent="0.25">
      <c r="A61" s="5"/>
      <c r="B61" s="1" t="str">
        <f>CHOOSE('TAB 1'!$A$3, "Description", "Beschrijving", "Beschreibung", "Description")</f>
        <v>Description</v>
      </c>
      <c r="C61" s="5"/>
      <c r="D61" s="1" t="str">
        <f>CHOOSE('TAB 1'!$A$3, "Value", "Waarde", "Wert", "Valeur")</f>
        <v>Value</v>
      </c>
      <c r="E61" s="5"/>
      <c r="F61" s="1" t="str">
        <f>CHOOSE('TAB 1'!$A$3, "Value", "Waarde", "Wert", "Valeur")</f>
        <v>Value</v>
      </c>
      <c r="G61" s="5"/>
      <c r="H61" s="1" t="str">
        <f>CHOOSE('TAB 1'!$A$3, "Value", "Waarde", "Wert", "Valeur")</f>
        <v>Value</v>
      </c>
      <c r="I61" s="5"/>
      <c r="J61" s="1" t="str">
        <f>CHOOSE('TAB 1'!$A$3, "Value", "Waarde", "Wert", "Valeur")</f>
        <v>Value</v>
      </c>
      <c r="K61" s="5"/>
      <c r="L61" s="1" t="str">
        <f>CHOOSE('TAB 1'!$A$3, "Value", "Waarde", "Wert", "Valeur")</f>
        <v>Value</v>
      </c>
      <c r="M61" s="5"/>
      <c r="N61" s="1" t="str">
        <f>CHOOSE('TAB 1'!$A$3, "Value", "Waarde", "Wert", "Valeur")</f>
        <v>Value</v>
      </c>
      <c r="O61" s="5"/>
      <c r="P61" s="1" t="str">
        <f>CHOOSE('TAB 1'!$A$3, "Value", "Waarde", "Wert", "Valeur")</f>
        <v>Value</v>
      </c>
      <c r="Q61" s="5"/>
      <c r="R61" s="1" t="str">
        <f>CHOOSE('TAB 1'!$A$3, "Value", "Waarde", "Wert", "Valeur")</f>
        <v>Value</v>
      </c>
      <c r="S61" s="5"/>
      <c r="T61" s="1" t="str">
        <f>CHOOSE('TAB 1'!$A$3, "Value", "Waarde", "Wert", "Valeur")</f>
        <v>Value</v>
      </c>
      <c r="U61" s="5"/>
      <c r="V61" s="1" t="str">
        <f>CHOOSE('TAB 1'!$A$3, "Value", "Waarde", "Wert", "Valeur")</f>
        <v>Value</v>
      </c>
      <c r="W61" s="5"/>
      <c r="X61" s="1" t="str">
        <f>CHOOSE('TAB 1'!$A$3, "Value", "Waarde", "Wert", "Valeur")</f>
        <v>Value</v>
      </c>
      <c r="Y61" s="5"/>
      <c r="Z61" s="1" t="str">
        <f>CHOOSE('TAB 1'!$A$3, "Value", "Waarde", "Wert", "Valeur")</f>
        <v>Value</v>
      </c>
    </row>
    <row r="62" spans="1:26" x14ac:dyDescent="0.25">
      <c r="A62" s="5"/>
      <c r="B62" s="1" t="str">
        <f>CHOOSE('TAB 1'!$A$3, "Description", "Beschrijving", "Beschreibung", "Description")</f>
        <v>Description</v>
      </c>
      <c r="C62" s="5"/>
      <c r="D62" s="1" t="str">
        <f>CHOOSE('TAB 1'!$A$3, "Value", "Waarde", "Wert", "Valeur")</f>
        <v>Value</v>
      </c>
      <c r="E62" s="5"/>
      <c r="F62" s="1" t="str">
        <f>CHOOSE('TAB 1'!$A$3, "Value", "Waarde", "Wert", "Valeur")</f>
        <v>Value</v>
      </c>
      <c r="G62" s="5"/>
      <c r="H62" s="1" t="str">
        <f>CHOOSE('TAB 1'!$A$3, "Value", "Waarde", "Wert", "Valeur")</f>
        <v>Value</v>
      </c>
      <c r="I62" s="5"/>
      <c r="J62" s="1" t="str">
        <f>CHOOSE('TAB 1'!$A$3, "Value", "Waarde", "Wert", "Valeur")</f>
        <v>Value</v>
      </c>
      <c r="K62" s="5"/>
      <c r="L62" s="1" t="str">
        <f>CHOOSE('TAB 1'!$A$3, "Value", "Waarde", "Wert", "Valeur")</f>
        <v>Value</v>
      </c>
      <c r="M62" s="5"/>
      <c r="N62" s="1" t="str">
        <f>CHOOSE('TAB 1'!$A$3, "Value", "Waarde", "Wert", "Valeur")</f>
        <v>Value</v>
      </c>
      <c r="O62" s="5"/>
      <c r="P62" s="1" t="str">
        <f>CHOOSE('TAB 1'!$A$3, "Value", "Waarde", "Wert", "Valeur")</f>
        <v>Value</v>
      </c>
      <c r="Q62" s="5"/>
      <c r="R62" s="1" t="str">
        <f>CHOOSE('TAB 1'!$A$3, "Value", "Waarde", "Wert", "Valeur")</f>
        <v>Value</v>
      </c>
      <c r="S62" s="5"/>
      <c r="T62" s="1" t="str">
        <f>CHOOSE('TAB 1'!$A$3, "Value", "Waarde", "Wert", "Valeur")</f>
        <v>Value</v>
      </c>
      <c r="U62" s="5"/>
      <c r="V62" s="1" t="str">
        <f>CHOOSE('TAB 1'!$A$3, "Value", "Waarde", "Wert", "Valeur")</f>
        <v>Value</v>
      </c>
      <c r="W62" s="5"/>
      <c r="X62" s="1" t="str">
        <f>CHOOSE('TAB 1'!$A$3, "Value", "Waarde", "Wert", "Valeur")</f>
        <v>Value</v>
      </c>
      <c r="Y62" s="5"/>
      <c r="Z62" s="1" t="str">
        <f>CHOOSE('TAB 1'!$A$3, "Value", "Waarde", "Wert", "Valeur")</f>
        <v>Value</v>
      </c>
    </row>
    <row r="63" spans="1:26" ht="15" customHeight="1" x14ac:dyDescent="0.25">
      <c r="A63" s="58" t="str">
        <f>CHOOSE('TAB 1'!$A$3, "SCENARIOS AND ADDITIONAL TECHNICAL INFORMATION, PART 4", "SCENARIOS EN AANVULLENDE TECHNISCHE INFORMATIE, DEEL 4", "SZENARIEN UND ZUSÄTZLICHE TECHNISCHE INFORMATIONEN, TEIL 4", "SCENARIOS ET INFORMATION TECHNIQUE COMPLÉMENTAIRE, PARTIE 4")</f>
        <v>SCENARIOS AND ADDITIONAL TECHNICAL INFORMATION, PART 4</v>
      </c>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x14ac:dyDescent="0.2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99.95" customHeight="1" x14ac:dyDescent="0.25">
      <c r="A65" s="5"/>
      <c r="B65" s="54" t="str">
        <f>CHOOSE('TAB 1'!$A$3, "if scenarios ... have a THIRD table, enter text here", "als scenarios ... een DERDE tabel hebben, ga verder met de tekst hier", "Wenn die Szenarien ... eine DRITTE Tabelle haben, fahren Sie hier mit dem Text fort", "Si les scénarios .. ont un TROISIÈME tableau, insérer le texte ici")</f>
        <v>if scenarios ... have a THIRD table, enter text here</v>
      </c>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2.75" customHeight="1" x14ac:dyDescent="0.2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2.75" customHeight="1" x14ac:dyDescent="0.25">
      <c r="A67" s="4" t="str">
        <f>CHOOSE('TAB 1'!$A$3, "TABLE 4: SCENARIOS AND TECHNICAL INFORMATION", "TABEL 4: SCENARIOS EN AANVULLENDE TECHNISCHE INFORMATIE", "TABELLE 4: SZENARIEN UND TECHNISCHE INFORMATIONEN", "TABLEAU 4: SCÉNARIO ET INFORMATION TECHNIQUE")</f>
        <v>TABLE 4: SCENARIOS AND TECHNICAL INFORMATION</v>
      </c>
      <c r="B67" s="55" t="str">
        <f>CHOOSE('TAB 1'!$A$3, "If scenarios ... have a FOURTH table, fill table here", "Als scenarios ... een VIERDE tabel hebben, vul tabel hier in", "Wenn die Szenarien ... eine VIERTE Tabelle haben, füllen Sie die Tabelle hier aus", "Si les scénarios ... ont un QUATRIÈME tableau, insérer le tableau ici")</f>
        <v>If scenarios ... have a FOURTH table, fill table here</v>
      </c>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x14ac:dyDescent="0.25">
      <c r="A68" s="5"/>
      <c r="B68" s="1" t="str">
        <f>CHOOSE('TAB 1'!$A$3, "Head, description", "Kop, beschrijving", "Kopf, Beschreibung", "En-tête, description")</f>
        <v>Head, description</v>
      </c>
      <c r="C68" s="5"/>
      <c r="D68" s="1" t="str">
        <f>CHOOSE('TAB 1'!$A$3, "Head", "Kop", "Kopf", "En-tête")</f>
        <v>Head</v>
      </c>
      <c r="E68" s="5"/>
      <c r="F68" s="1" t="str">
        <f>CHOOSE('TAB 1'!$A$3, "Head", "Kop", "Kopf", "En-tête")</f>
        <v>Head</v>
      </c>
      <c r="G68" s="5"/>
      <c r="H68" s="1" t="str">
        <f>CHOOSE('TAB 1'!$A$3, "Head", "Kop", "Kopf", "En-tête")</f>
        <v>Head</v>
      </c>
      <c r="I68" s="5"/>
      <c r="J68" s="1" t="str">
        <f>CHOOSE('TAB 1'!$A$3, "Head", "Kop", "Kopf", "En-tête")</f>
        <v>Head</v>
      </c>
      <c r="K68" s="5"/>
      <c r="L68" s="1" t="str">
        <f>CHOOSE('TAB 1'!$A$3, "Head", "Kop", "Kopf", "En-tête")</f>
        <v>Head</v>
      </c>
      <c r="M68" s="5"/>
      <c r="N68" s="1" t="str">
        <f>CHOOSE('TAB 1'!$A$3, "Head", "Kop", "Kopf", "En-tête")</f>
        <v>Head</v>
      </c>
      <c r="O68" s="5"/>
      <c r="P68" s="1" t="str">
        <f>CHOOSE('TAB 1'!$A$3, "Head", "Kop", "Kopf", "En-tête")</f>
        <v>Head</v>
      </c>
      <c r="Q68" s="5"/>
      <c r="R68" s="1" t="str">
        <f>CHOOSE('TAB 1'!$A$3, "Head", "Kop", "Kopf", "En-tête")</f>
        <v>Head</v>
      </c>
      <c r="S68" s="5"/>
      <c r="T68" s="1" t="str">
        <f>CHOOSE('TAB 1'!$A$3, "Head", "Kop", "Kopf", "En-tête")</f>
        <v>Head</v>
      </c>
      <c r="U68" s="5"/>
      <c r="V68" s="1" t="str">
        <f>CHOOSE('TAB 1'!$A$3, "Head", "Kop", "Kopf", "En-tête")</f>
        <v>Head</v>
      </c>
      <c r="W68" s="5"/>
      <c r="X68" s="1" t="str">
        <f>CHOOSE('TAB 1'!$A$3, "Head", "Kop", "Kopf", "En-tête")</f>
        <v>Head</v>
      </c>
      <c r="Y68" s="5"/>
      <c r="Z68" s="1" t="str">
        <f>CHOOSE('TAB 1'!$A$3, "Head", "Kop", "Kopf", "En-tête")</f>
        <v>Head</v>
      </c>
    </row>
    <row r="69" spans="1:26" x14ac:dyDescent="0.25">
      <c r="A69" s="5"/>
      <c r="B69" s="1" t="str">
        <f>CHOOSE('TAB 1'!$A$3, "Description", "Beschrijving", "Beschreibung", "Description")</f>
        <v>Description</v>
      </c>
      <c r="C69" s="5"/>
      <c r="D69" s="1" t="str">
        <f>CHOOSE('TAB 1'!$A$3, "Value", "Waarde", "Wert", "Valeur")</f>
        <v>Value</v>
      </c>
      <c r="E69" s="5"/>
      <c r="F69" s="1" t="str">
        <f>CHOOSE('TAB 1'!$A$3, "Value", "Waarde", "Wert", "Valeur")</f>
        <v>Value</v>
      </c>
      <c r="G69" s="5"/>
      <c r="H69" s="1" t="str">
        <f>CHOOSE('TAB 1'!$A$3, "Value", "Waarde", "Wert", "Valeur")</f>
        <v>Value</v>
      </c>
      <c r="I69" s="5"/>
      <c r="J69" s="1" t="str">
        <f>CHOOSE('TAB 1'!$A$3, "Value", "Waarde", "Wert", "Valeur")</f>
        <v>Value</v>
      </c>
      <c r="K69" s="5"/>
      <c r="L69" s="1" t="str">
        <f>CHOOSE('TAB 1'!$A$3, "Value", "Waarde", "Wert", "Valeur")</f>
        <v>Value</v>
      </c>
      <c r="M69" s="5"/>
      <c r="N69" s="1" t="str">
        <f>CHOOSE('TAB 1'!$A$3, "Value", "Waarde", "Wert", "Valeur")</f>
        <v>Value</v>
      </c>
      <c r="O69" s="5"/>
      <c r="P69" s="1" t="str">
        <f>CHOOSE('TAB 1'!$A$3, "Value", "Waarde", "Wert", "Valeur")</f>
        <v>Value</v>
      </c>
      <c r="Q69" s="5"/>
      <c r="R69" s="1" t="str">
        <f>CHOOSE('TAB 1'!$A$3, "Value", "Waarde", "Wert", "Valeur")</f>
        <v>Value</v>
      </c>
      <c r="S69" s="5"/>
      <c r="T69" s="1" t="str">
        <f>CHOOSE('TAB 1'!$A$3, "Value", "Waarde", "Wert", "Valeur")</f>
        <v>Value</v>
      </c>
      <c r="U69" s="5"/>
      <c r="V69" s="1" t="str">
        <f>CHOOSE('TAB 1'!$A$3, "Value", "Waarde", "Wert", "Valeur")</f>
        <v>Value</v>
      </c>
      <c r="W69" s="5"/>
      <c r="X69" s="1" t="str">
        <f>CHOOSE('TAB 1'!$A$3, "Value", "Waarde", "Wert", "Valeur")</f>
        <v>Value</v>
      </c>
      <c r="Y69" s="5"/>
      <c r="Z69" s="1" t="str">
        <f>CHOOSE('TAB 1'!$A$3, "Value", "Waarde", "Wert", "Valeur")</f>
        <v>Value</v>
      </c>
    </row>
    <row r="70" spans="1:26" x14ac:dyDescent="0.25">
      <c r="A70" s="5"/>
      <c r="B70" s="1" t="str">
        <f>CHOOSE('TAB 1'!$A$3, "Description", "Beschrijving", "Beschreibung", "Description")</f>
        <v>Description</v>
      </c>
      <c r="C70" s="5"/>
      <c r="D70" s="1" t="str">
        <f>CHOOSE('TAB 1'!$A$3, "Value", "Waarde", "Wert", "Valeur")</f>
        <v>Value</v>
      </c>
      <c r="E70" s="5"/>
      <c r="F70" s="1" t="str">
        <f>CHOOSE('TAB 1'!$A$3, "Value", "Waarde", "Wert", "Valeur")</f>
        <v>Value</v>
      </c>
      <c r="G70" s="5"/>
      <c r="H70" s="1" t="str">
        <f>CHOOSE('TAB 1'!$A$3, "Value", "Waarde", "Wert", "Valeur")</f>
        <v>Value</v>
      </c>
      <c r="I70" s="5"/>
      <c r="J70" s="1" t="str">
        <f>CHOOSE('TAB 1'!$A$3, "Value", "Waarde", "Wert", "Valeur")</f>
        <v>Value</v>
      </c>
      <c r="K70" s="5"/>
      <c r="L70" s="1" t="str">
        <f>CHOOSE('TAB 1'!$A$3, "Value", "Waarde", "Wert", "Valeur")</f>
        <v>Value</v>
      </c>
      <c r="M70" s="5"/>
      <c r="N70" s="1" t="str">
        <f>CHOOSE('TAB 1'!$A$3, "Value", "Waarde", "Wert", "Valeur")</f>
        <v>Value</v>
      </c>
      <c r="O70" s="5"/>
      <c r="P70" s="1" t="str">
        <f>CHOOSE('TAB 1'!$A$3, "Value", "Waarde", "Wert", "Valeur")</f>
        <v>Value</v>
      </c>
      <c r="Q70" s="5"/>
      <c r="R70" s="1" t="str">
        <f>CHOOSE('TAB 1'!$A$3, "Value", "Waarde", "Wert", "Valeur")</f>
        <v>Value</v>
      </c>
      <c r="S70" s="5"/>
      <c r="T70" s="1" t="str">
        <f>CHOOSE('TAB 1'!$A$3, "Value", "Waarde", "Wert", "Valeur")</f>
        <v>Value</v>
      </c>
      <c r="U70" s="5"/>
      <c r="V70" s="1" t="str">
        <f>CHOOSE('TAB 1'!$A$3, "Value", "Waarde", "Wert", "Valeur")</f>
        <v>Value</v>
      </c>
      <c r="W70" s="5"/>
      <c r="X70" s="1" t="str">
        <f>CHOOSE('TAB 1'!$A$3, "Value", "Waarde", "Wert", "Valeur")</f>
        <v>Value</v>
      </c>
      <c r="Y70" s="5"/>
      <c r="Z70" s="1" t="str">
        <f>CHOOSE('TAB 1'!$A$3, "Value", "Waarde", "Wert", "Valeur")</f>
        <v>Value</v>
      </c>
    </row>
    <row r="71" spans="1:26" x14ac:dyDescent="0.25">
      <c r="A71" s="5"/>
      <c r="B71" s="1" t="str">
        <f>CHOOSE('TAB 1'!$A$3, "Description", "Beschrijving", "Beschreibung", "Description")</f>
        <v>Description</v>
      </c>
      <c r="C71" s="5"/>
      <c r="D71" s="1" t="str">
        <f>CHOOSE('TAB 1'!$A$3, "Value", "Waarde", "Wert", "Valeur")</f>
        <v>Value</v>
      </c>
      <c r="E71" s="5"/>
      <c r="F71" s="1" t="str">
        <f>CHOOSE('TAB 1'!$A$3, "Value", "Waarde", "Wert", "Valeur")</f>
        <v>Value</v>
      </c>
      <c r="G71" s="5"/>
      <c r="H71" s="1" t="str">
        <f>CHOOSE('TAB 1'!$A$3, "Value", "Waarde", "Wert", "Valeur")</f>
        <v>Value</v>
      </c>
      <c r="I71" s="5"/>
      <c r="J71" s="1" t="str">
        <f>CHOOSE('TAB 1'!$A$3, "Value", "Waarde", "Wert", "Valeur")</f>
        <v>Value</v>
      </c>
      <c r="K71" s="5"/>
      <c r="L71" s="1" t="str">
        <f>CHOOSE('TAB 1'!$A$3, "Value", "Waarde", "Wert", "Valeur")</f>
        <v>Value</v>
      </c>
      <c r="M71" s="5"/>
      <c r="N71" s="1" t="str">
        <f>CHOOSE('TAB 1'!$A$3, "Value", "Waarde", "Wert", "Valeur")</f>
        <v>Value</v>
      </c>
      <c r="O71" s="5"/>
      <c r="P71" s="1" t="str">
        <f>CHOOSE('TAB 1'!$A$3, "Value", "Waarde", "Wert", "Valeur")</f>
        <v>Value</v>
      </c>
      <c r="Q71" s="5"/>
      <c r="R71" s="1" t="str">
        <f>CHOOSE('TAB 1'!$A$3, "Value", "Waarde", "Wert", "Valeur")</f>
        <v>Value</v>
      </c>
      <c r="S71" s="5"/>
      <c r="T71" s="1" t="str">
        <f>CHOOSE('TAB 1'!$A$3, "Value", "Waarde", "Wert", "Valeur")</f>
        <v>Value</v>
      </c>
      <c r="U71" s="5"/>
      <c r="V71" s="1" t="str">
        <f>CHOOSE('TAB 1'!$A$3, "Value", "Waarde", "Wert", "Valeur")</f>
        <v>Value</v>
      </c>
      <c r="W71" s="5"/>
      <c r="X71" s="1" t="str">
        <f>CHOOSE('TAB 1'!$A$3, "Value", "Waarde", "Wert", "Valeur")</f>
        <v>Value</v>
      </c>
      <c r="Y71" s="5"/>
      <c r="Z71" s="1" t="str">
        <f>CHOOSE('TAB 1'!$A$3, "Value", "Waarde", "Wert", "Valeur")</f>
        <v>Value</v>
      </c>
    </row>
    <row r="72" spans="1:26" x14ac:dyDescent="0.25">
      <c r="A72" s="5"/>
      <c r="B72" s="1" t="str">
        <f>CHOOSE('TAB 1'!$A$3, "Description", "Beschrijving", "Beschreibung", "Description")</f>
        <v>Description</v>
      </c>
      <c r="C72" s="5"/>
      <c r="D72" s="1" t="str">
        <f>CHOOSE('TAB 1'!$A$3, "Value", "Waarde", "Wert", "Valeur")</f>
        <v>Value</v>
      </c>
      <c r="E72" s="5"/>
      <c r="F72" s="1" t="str">
        <f>CHOOSE('TAB 1'!$A$3, "Value", "Waarde", "Wert", "Valeur")</f>
        <v>Value</v>
      </c>
      <c r="G72" s="5"/>
      <c r="H72" s="1" t="str">
        <f>CHOOSE('TAB 1'!$A$3, "Value", "Waarde", "Wert", "Valeur")</f>
        <v>Value</v>
      </c>
      <c r="I72" s="5"/>
      <c r="J72" s="1" t="str">
        <f>CHOOSE('TAB 1'!$A$3, "Value", "Waarde", "Wert", "Valeur")</f>
        <v>Value</v>
      </c>
      <c r="K72" s="5"/>
      <c r="L72" s="1" t="str">
        <f>CHOOSE('TAB 1'!$A$3, "Value", "Waarde", "Wert", "Valeur")</f>
        <v>Value</v>
      </c>
      <c r="M72" s="5"/>
      <c r="N72" s="1" t="str">
        <f>CHOOSE('TAB 1'!$A$3, "Value", "Waarde", "Wert", "Valeur")</f>
        <v>Value</v>
      </c>
      <c r="O72" s="5"/>
      <c r="P72" s="1" t="str">
        <f>CHOOSE('TAB 1'!$A$3, "Value", "Waarde", "Wert", "Valeur")</f>
        <v>Value</v>
      </c>
      <c r="Q72" s="5"/>
      <c r="R72" s="1" t="str">
        <f>CHOOSE('TAB 1'!$A$3, "Value", "Waarde", "Wert", "Valeur")</f>
        <v>Value</v>
      </c>
      <c r="S72" s="5"/>
      <c r="T72" s="1" t="str">
        <f>CHOOSE('TAB 1'!$A$3, "Value", "Waarde", "Wert", "Valeur")</f>
        <v>Value</v>
      </c>
      <c r="U72" s="5"/>
      <c r="V72" s="1" t="str">
        <f>CHOOSE('TAB 1'!$A$3, "Value", "Waarde", "Wert", "Valeur")</f>
        <v>Value</v>
      </c>
      <c r="W72" s="5"/>
      <c r="X72" s="1" t="str">
        <f>CHOOSE('TAB 1'!$A$3, "Value", "Waarde", "Wert", "Valeur")</f>
        <v>Value</v>
      </c>
      <c r="Y72" s="5"/>
      <c r="Z72" s="1" t="str">
        <f>CHOOSE('TAB 1'!$A$3, "Value", "Waarde", "Wert", "Valeur")</f>
        <v>Value</v>
      </c>
    </row>
    <row r="73" spans="1:26" x14ac:dyDescent="0.25">
      <c r="A73" s="5"/>
      <c r="B73" s="1" t="str">
        <f>CHOOSE('TAB 1'!$A$3, "Description", "Beschrijving", "Beschreibung", "Description")</f>
        <v>Description</v>
      </c>
      <c r="C73" s="5"/>
      <c r="D73" s="1" t="str">
        <f>CHOOSE('TAB 1'!$A$3, "Value", "Waarde", "Wert", "Valeur")</f>
        <v>Value</v>
      </c>
      <c r="E73" s="5"/>
      <c r="F73" s="1" t="str">
        <f>CHOOSE('TAB 1'!$A$3, "Value", "Waarde", "Wert", "Valeur")</f>
        <v>Value</v>
      </c>
      <c r="G73" s="5"/>
      <c r="H73" s="1" t="str">
        <f>CHOOSE('TAB 1'!$A$3, "Value", "Waarde", "Wert", "Valeur")</f>
        <v>Value</v>
      </c>
      <c r="I73" s="5"/>
      <c r="J73" s="1" t="str">
        <f>CHOOSE('TAB 1'!$A$3, "Value", "Waarde", "Wert", "Valeur")</f>
        <v>Value</v>
      </c>
      <c r="K73" s="5"/>
      <c r="L73" s="1" t="str">
        <f>CHOOSE('TAB 1'!$A$3, "Value", "Waarde", "Wert", "Valeur")</f>
        <v>Value</v>
      </c>
      <c r="M73" s="5"/>
      <c r="N73" s="1" t="str">
        <f>CHOOSE('TAB 1'!$A$3, "Value", "Waarde", "Wert", "Valeur")</f>
        <v>Value</v>
      </c>
      <c r="O73" s="5"/>
      <c r="P73" s="1" t="str">
        <f>CHOOSE('TAB 1'!$A$3, "Value", "Waarde", "Wert", "Valeur")</f>
        <v>Value</v>
      </c>
      <c r="Q73" s="5"/>
      <c r="R73" s="1" t="str">
        <f>CHOOSE('TAB 1'!$A$3, "Value", "Waarde", "Wert", "Valeur")</f>
        <v>Value</v>
      </c>
      <c r="S73" s="5"/>
      <c r="T73" s="1" t="str">
        <f>CHOOSE('TAB 1'!$A$3, "Value", "Waarde", "Wert", "Valeur")</f>
        <v>Value</v>
      </c>
      <c r="U73" s="5"/>
      <c r="V73" s="1" t="str">
        <f>CHOOSE('TAB 1'!$A$3, "Value", "Waarde", "Wert", "Valeur")</f>
        <v>Value</v>
      </c>
      <c r="W73" s="5"/>
      <c r="X73" s="1" t="str">
        <f>CHOOSE('TAB 1'!$A$3, "Value", "Waarde", "Wert", "Valeur")</f>
        <v>Value</v>
      </c>
      <c r="Y73" s="5"/>
      <c r="Z73" s="1" t="str">
        <f>CHOOSE('TAB 1'!$A$3, "Value", "Waarde", "Wert", "Valeur")</f>
        <v>Value</v>
      </c>
    </row>
    <row r="74" spans="1:26" x14ac:dyDescent="0.25">
      <c r="A74" s="5"/>
      <c r="B74" s="1" t="str">
        <f>CHOOSE('TAB 1'!$A$3, "Description", "Beschrijving", "Beschreibung", "Description")</f>
        <v>Description</v>
      </c>
      <c r="C74" s="5"/>
      <c r="D74" s="1" t="str">
        <f>CHOOSE('TAB 1'!$A$3, "Value", "Waarde", "Wert", "Valeur")</f>
        <v>Value</v>
      </c>
      <c r="E74" s="5"/>
      <c r="F74" s="1" t="str">
        <f>CHOOSE('TAB 1'!$A$3, "Value", "Waarde", "Wert", "Valeur")</f>
        <v>Value</v>
      </c>
      <c r="G74" s="5"/>
      <c r="H74" s="1" t="str">
        <f>CHOOSE('TAB 1'!$A$3, "Value", "Waarde", "Wert", "Valeur")</f>
        <v>Value</v>
      </c>
      <c r="I74" s="5"/>
      <c r="J74" s="1" t="str">
        <f>CHOOSE('TAB 1'!$A$3, "Value", "Waarde", "Wert", "Valeur")</f>
        <v>Value</v>
      </c>
      <c r="K74" s="5"/>
      <c r="L74" s="1" t="str">
        <f>CHOOSE('TAB 1'!$A$3, "Value", "Waarde", "Wert", "Valeur")</f>
        <v>Value</v>
      </c>
      <c r="M74" s="5"/>
      <c r="N74" s="1" t="str">
        <f>CHOOSE('TAB 1'!$A$3, "Value", "Waarde", "Wert", "Valeur")</f>
        <v>Value</v>
      </c>
      <c r="O74" s="5"/>
      <c r="P74" s="1" t="str">
        <f>CHOOSE('TAB 1'!$A$3, "Value", "Waarde", "Wert", "Valeur")</f>
        <v>Value</v>
      </c>
      <c r="Q74" s="5"/>
      <c r="R74" s="1" t="str">
        <f>CHOOSE('TAB 1'!$A$3, "Value", "Waarde", "Wert", "Valeur")</f>
        <v>Value</v>
      </c>
      <c r="S74" s="5"/>
      <c r="T74" s="1" t="str">
        <f>CHOOSE('TAB 1'!$A$3, "Value", "Waarde", "Wert", "Valeur")</f>
        <v>Value</v>
      </c>
      <c r="U74" s="5"/>
      <c r="V74" s="1" t="str">
        <f>CHOOSE('TAB 1'!$A$3, "Value", "Waarde", "Wert", "Valeur")</f>
        <v>Value</v>
      </c>
      <c r="W74" s="5"/>
      <c r="X74" s="1" t="str">
        <f>CHOOSE('TAB 1'!$A$3, "Value", "Waarde", "Wert", "Valeur")</f>
        <v>Value</v>
      </c>
      <c r="Y74" s="5"/>
      <c r="Z74" s="1" t="str">
        <f>CHOOSE('TAB 1'!$A$3, "Value", "Waarde", "Wert", "Valeur")</f>
        <v>Value</v>
      </c>
    </row>
    <row r="75" spans="1:26" x14ac:dyDescent="0.25">
      <c r="A75" s="5"/>
      <c r="B75" s="1" t="str">
        <f>CHOOSE('TAB 1'!$A$3, "Description", "Beschrijving", "Beschreibung", "Description")</f>
        <v>Description</v>
      </c>
      <c r="C75" s="5"/>
      <c r="D75" s="1" t="str">
        <f>CHOOSE('TAB 1'!$A$3, "Value", "Waarde", "Wert", "Valeur")</f>
        <v>Value</v>
      </c>
      <c r="E75" s="5"/>
      <c r="F75" s="1" t="str">
        <f>CHOOSE('TAB 1'!$A$3, "Value", "Waarde", "Wert", "Valeur")</f>
        <v>Value</v>
      </c>
      <c r="G75" s="5"/>
      <c r="H75" s="1" t="str">
        <f>CHOOSE('TAB 1'!$A$3, "Value", "Waarde", "Wert", "Valeur")</f>
        <v>Value</v>
      </c>
      <c r="I75" s="5"/>
      <c r="J75" s="1" t="str">
        <f>CHOOSE('TAB 1'!$A$3, "Value", "Waarde", "Wert", "Valeur")</f>
        <v>Value</v>
      </c>
      <c r="K75" s="5"/>
      <c r="L75" s="1" t="str">
        <f>CHOOSE('TAB 1'!$A$3, "Value", "Waarde", "Wert", "Valeur")</f>
        <v>Value</v>
      </c>
      <c r="M75" s="5"/>
      <c r="N75" s="1" t="str">
        <f>CHOOSE('TAB 1'!$A$3, "Value", "Waarde", "Wert", "Valeur")</f>
        <v>Value</v>
      </c>
      <c r="O75" s="5"/>
      <c r="P75" s="1" t="str">
        <f>CHOOSE('TAB 1'!$A$3, "Value", "Waarde", "Wert", "Valeur")</f>
        <v>Value</v>
      </c>
      <c r="Q75" s="5"/>
      <c r="R75" s="1" t="str">
        <f>CHOOSE('TAB 1'!$A$3, "Value", "Waarde", "Wert", "Valeur")</f>
        <v>Value</v>
      </c>
      <c r="S75" s="5"/>
      <c r="T75" s="1" t="str">
        <f>CHOOSE('TAB 1'!$A$3, "Value", "Waarde", "Wert", "Valeur")</f>
        <v>Value</v>
      </c>
      <c r="U75" s="5"/>
      <c r="V75" s="1" t="str">
        <f>CHOOSE('TAB 1'!$A$3, "Value", "Waarde", "Wert", "Valeur")</f>
        <v>Value</v>
      </c>
      <c r="W75" s="5"/>
      <c r="X75" s="1" t="str">
        <f>CHOOSE('TAB 1'!$A$3, "Value", "Waarde", "Wert", "Valeur")</f>
        <v>Value</v>
      </c>
      <c r="Y75" s="5"/>
      <c r="Z75" s="1" t="str">
        <f>CHOOSE('TAB 1'!$A$3, "Value", "Waarde", "Wert", "Valeur")</f>
        <v>Value</v>
      </c>
    </row>
    <row r="76" spans="1:26" x14ac:dyDescent="0.25">
      <c r="A76" s="5"/>
      <c r="B76" s="1" t="str">
        <f>CHOOSE('TAB 1'!$A$3, "Description", "Beschrijving", "Beschreibung", "Description")</f>
        <v>Description</v>
      </c>
      <c r="C76" s="5"/>
      <c r="D76" s="1" t="str">
        <f>CHOOSE('TAB 1'!$A$3, "Value", "Waarde", "Wert", "Valeur")</f>
        <v>Value</v>
      </c>
      <c r="E76" s="5"/>
      <c r="F76" s="1" t="str">
        <f>CHOOSE('TAB 1'!$A$3, "Value", "Waarde", "Wert", "Valeur")</f>
        <v>Value</v>
      </c>
      <c r="G76" s="5"/>
      <c r="H76" s="1" t="str">
        <f>CHOOSE('TAB 1'!$A$3, "Value", "Waarde", "Wert", "Valeur")</f>
        <v>Value</v>
      </c>
      <c r="I76" s="5"/>
      <c r="J76" s="1" t="str">
        <f>CHOOSE('TAB 1'!$A$3, "Value", "Waarde", "Wert", "Valeur")</f>
        <v>Value</v>
      </c>
      <c r="K76" s="5"/>
      <c r="L76" s="1" t="str">
        <f>CHOOSE('TAB 1'!$A$3, "Value", "Waarde", "Wert", "Valeur")</f>
        <v>Value</v>
      </c>
      <c r="M76" s="5"/>
      <c r="N76" s="1" t="str">
        <f>CHOOSE('TAB 1'!$A$3, "Value", "Waarde", "Wert", "Valeur")</f>
        <v>Value</v>
      </c>
      <c r="O76" s="5"/>
      <c r="P76" s="1" t="str">
        <f>CHOOSE('TAB 1'!$A$3, "Value", "Waarde", "Wert", "Valeur")</f>
        <v>Value</v>
      </c>
      <c r="Q76" s="5"/>
      <c r="R76" s="1" t="str">
        <f>CHOOSE('TAB 1'!$A$3, "Value", "Waarde", "Wert", "Valeur")</f>
        <v>Value</v>
      </c>
      <c r="S76" s="5"/>
      <c r="T76" s="1" t="str">
        <f>CHOOSE('TAB 1'!$A$3, "Value", "Waarde", "Wert", "Valeur")</f>
        <v>Value</v>
      </c>
      <c r="U76" s="5"/>
      <c r="V76" s="1" t="str">
        <f>CHOOSE('TAB 1'!$A$3, "Value", "Waarde", "Wert", "Valeur")</f>
        <v>Value</v>
      </c>
      <c r="W76" s="5"/>
      <c r="X76" s="1" t="str">
        <f>CHOOSE('TAB 1'!$A$3, "Value", "Waarde", "Wert", "Valeur")</f>
        <v>Value</v>
      </c>
      <c r="Y76" s="5"/>
      <c r="Z76" s="1" t="str">
        <f>CHOOSE('TAB 1'!$A$3, "Value", "Waarde", "Wert", "Valeur")</f>
        <v>Value</v>
      </c>
    </row>
    <row r="77" spans="1:26" x14ac:dyDescent="0.25">
      <c r="A77" s="5"/>
      <c r="B77" s="1" t="str">
        <f>CHOOSE('TAB 1'!$A$3, "Description", "Beschrijving", "Beschreibung", "Description")</f>
        <v>Description</v>
      </c>
      <c r="C77" s="5"/>
      <c r="D77" s="1" t="str">
        <f>CHOOSE('TAB 1'!$A$3, "Value", "Waarde", "Wert", "Valeur")</f>
        <v>Value</v>
      </c>
      <c r="E77" s="5"/>
      <c r="F77" s="1" t="str">
        <f>CHOOSE('TAB 1'!$A$3, "Value", "Waarde", "Wert", "Valeur")</f>
        <v>Value</v>
      </c>
      <c r="G77" s="5"/>
      <c r="H77" s="1" t="str">
        <f>CHOOSE('TAB 1'!$A$3, "Value", "Waarde", "Wert", "Valeur")</f>
        <v>Value</v>
      </c>
      <c r="I77" s="5"/>
      <c r="J77" s="1" t="str">
        <f>CHOOSE('TAB 1'!$A$3, "Value", "Waarde", "Wert", "Valeur")</f>
        <v>Value</v>
      </c>
      <c r="K77" s="5"/>
      <c r="L77" s="1" t="str">
        <f>CHOOSE('TAB 1'!$A$3, "Value", "Waarde", "Wert", "Valeur")</f>
        <v>Value</v>
      </c>
      <c r="M77" s="5"/>
      <c r="N77" s="1" t="str">
        <f>CHOOSE('TAB 1'!$A$3, "Value", "Waarde", "Wert", "Valeur")</f>
        <v>Value</v>
      </c>
      <c r="O77" s="5"/>
      <c r="P77" s="1" t="str">
        <f>CHOOSE('TAB 1'!$A$3, "Value", "Waarde", "Wert", "Valeur")</f>
        <v>Value</v>
      </c>
      <c r="Q77" s="5"/>
      <c r="R77" s="1" t="str">
        <f>CHOOSE('TAB 1'!$A$3, "Value", "Waarde", "Wert", "Valeur")</f>
        <v>Value</v>
      </c>
      <c r="S77" s="5"/>
      <c r="T77" s="1" t="str">
        <f>CHOOSE('TAB 1'!$A$3, "Value", "Waarde", "Wert", "Valeur")</f>
        <v>Value</v>
      </c>
      <c r="U77" s="5"/>
      <c r="V77" s="1" t="str">
        <f>CHOOSE('TAB 1'!$A$3, "Value", "Waarde", "Wert", "Valeur")</f>
        <v>Value</v>
      </c>
      <c r="W77" s="5"/>
      <c r="X77" s="1" t="str">
        <f>CHOOSE('TAB 1'!$A$3, "Value", "Waarde", "Wert", "Valeur")</f>
        <v>Value</v>
      </c>
      <c r="Y77" s="5"/>
      <c r="Z77" s="1" t="str">
        <f>CHOOSE('TAB 1'!$A$3, "Value", "Waarde", "Wert", "Valeur")</f>
        <v>Value</v>
      </c>
    </row>
    <row r="78" spans="1:26" x14ac:dyDescent="0.25">
      <c r="A78" s="5"/>
      <c r="B78" s="1" t="str">
        <f>CHOOSE('TAB 1'!$A$3, "Description", "Beschrijving", "Beschreibung", "Description")</f>
        <v>Description</v>
      </c>
      <c r="C78" s="5"/>
      <c r="D78" s="1" t="str">
        <f>CHOOSE('TAB 1'!$A$3, "Value", "Waarde", "Wert", "Valeur")</f>
        <v>Value</v>
      </c>
      <c r="E78" s="5"/>
      <c r="F78" s="1" t="str">
        <f>CHOOSE('TAB 1'!$A$3, "Value", "Waarde", "Wert", "Valeur")</f>
        <v>Value</v>
      </c>
      <c r="G78" s="5"/>
      <c r="H78" s="1" t="str">
        <f>CHOOSE('TAB 1'!$A$3, "Value", "Waarde", "Wert", "Valeur")</f>
        <v>Value</v>
      </c>
      <c r="I78" s="5"/>
      <c r="J78" s="1" t="str">
        <f>CHOOSE('TAB 1'!$A$3, "Value", "Waarde", "Wert", "Valeur")</f>
        <v>Value</v>
      </c>
      <c r="K78" s="5"/>
      <c r="L78" s="1" t="str">
        <f>CHOOSE('TAB 1'!$A$3, "Value", "Waarde", "Wert", "Valeur")</f>
        <v>Value</v>
      </c>
      <c r="M78" s="5"/>
      <c r="N78" s="1" t="str">
        <f>CHOOSE('TAB 1'!$A$3, "Value", "Waarde", "Wert", "Valeur")</f>
        <v>Value</v>
      </c>
      <c r="O78" s="5"/>
      <c r="P78" s="1" t="str">
        <f>CHOOSE('TAB 1'!$A$3, "Value", "Waarde", "Wert", "Valeur")</f>
        <v>Value</v>
      </c>
      <c r="Q78" s="5"/>
      <c r="R78" s="1" t="str">
        <f>CHOOSE('TAB 1'!$A$3, "Value", "Waarde", "Wert", "Valeur")</f>
        <v>Value</v>
      </c>
      <c r="S78" s="5"/>
      <c r="T78" s="1" t="str">
        <f>CHOOSE('TAB 1'!$A$3, "Value", "Waarde", "Wert", "Valeur")</f>
        <v>Value</v>
      </c>
      <c r="U78" s="5"/>
      <c r="V78" s="1" t="str">
        <f>CHOOSE('TAB 1'!$A$3, "Value", "Waarde", "Wert", "Valeur")</f>
        <v>Value</v>
      </c>
      <c r="W78" s="5"/>
      <c r="X78" s="1" t="str">
        <f>CHOOSE('TAB 1'!$A$3, "Value", "Waarde", "Wert", "Valeur")</f>
        <v>Value</v>
      </c>
      <c r="Y78" s="5"/>
      <c r="Z78" s="1" t="str">
        <f>CHOOSE('TAB 1'!$A$3, "Value", "Waarde", "Wert", "Valeur")</f>
        <v>Value</v>
      </c>
    </row>
    <row r="79" spans="1:26" x14ac:dyDescent="0.25">
      <c r="A79" s="5"/>
      <c r="B79" s="1" t="str">
        <f>CHOOSE('TAB 1'!$A$3, "Description", "Beschrijving", "Beschreibung", "Description")</f>
        <v>Description</v>
      </c>
      <c r="C79" s="5"/>
      <c r="D79" s="1" t="str">
        <f>CHOOSE('TAB 1'!$A$3, "Value", "Waarde", "Wert", "Valeur")</f>
        <v>Value</v>
      </c>
      <c r="E79" s="5"/>
      <c r="F79" s="1" t="str">
        <f>CHOOSE('TAB 1'!$A$3, "Value", "Waarde", "Wert", "Valeur")</f>
        <v>Value</v>
      </c>
      <c r="G79" s="5"/>
      <c r="H79" s="1" t="str">
        <f>CHOOSE('TAB 1'!$A$3, "Value", "Waarde", "Wert", "Valeur")</f>
        <v>Value</v>
      </c>
      <c r="I79" s="5"/>
      <c r="J79" s="1" t="str">
        <f>CHOOSE('TAB 1'!$A$3, "Value", "Waarde", "Wert", "Valeur")</f>
        <v>Value</v>
      </c>
      <c r="K79" s="5"/>
      <c r="L79" s="1" t="str">
        <f>CHOOSE('TAB 1'!$A$3, "Value", "Waarde", "Wert", "Valeur")</f>
        <v>Value</v>
      </c>
      <c r="M79" s="5"/>
      <c r="N79" s="1" t="str">
        <f>CHOOSE('TAB 1'!$A$3, "Value", "Waarde", "Wert", "Valeur")</f>
        <v>Value</v>
      </c>
      <c r="O79" s="5"/>
      <c r="P79" s="1" t="str">
        <f>CHOOSE('TAB 1'!$A$3, "Value", "Waarde", "Wert", "Valeur")</f>
        <v>Value</v>
      </c>
      <c r="Q79" s="5"/>
      <c r="R79" s="1" t="str">
        <f>CHOOSE('TAB 1'!$A$3, "Value", "Waarde", "Wert", "Valeur")</f>
        <v>Value</v>
      </c>
      <c r="S79" s="5"/>
      <c r="T79" s="1" t="str">
        <f>CHOOSE('TAB 1'!$A$3, "Value", "Waarde", "Wert", "Valeur")</f>
        <v>Value</v>
      </c>
      <c r="U79" s="5"/>
      <c r="V79" s="1" t="str">
        <f>CHOOSE('TAB 1'!$A$3, "Value", "Waarde", "Wert", "Valeur")</f>
        <v>Value</v>
      </c>
      <c r="W79" s="5"/>
      <c r="X79" s="1" t="str">
        <f>CHOOSE('TAB 1'!$A$3, "Value", "Waarde", "Wert", "Valeur")</f>
        <v>Value</v>
      </c>
      <c r="Y79" s="5"/>
      <c r="Z79" s="1" t="str">
        <f>CHOOSE('TAB 1'!$A$3, "Value", "Waarde", "Wert", "Valeur")</f>
        <v>Value</v>
      </c>
    </row>
    <row r="80" spans="1:26" x14ac:dyDescent="0.25">
      <c r="A80" s="5"/>
      <c r="B80" s="1" t="str">
        <f>CHOOSE('TAB 1'!$A$3, "Description", "Beschrijving", "Beschreibung", "Description")</f>
        <v>Description</v>
      </c>
      <c r="C80" s="5"/>
      <c r="D80" s="1" t="str">
        <f>CHOOSE('TAB 1'!$A$3, "Value", "Waarde", "Wert", "Valeur")</f>
        <v>Value</v>
      </c>
      <c r="E80" s="5"/>
      <c r="F80" s="1" t="str">
        <f>CHOOSE('TAB 1'!$A$3, "Value", "Waarde", "Wert", "Valeur")</f>
        <v>Value</v>
      </c>
      <c r="G80" s="5"/>
      <c r="H80" s="1" t="str">
        <f>CHOOSE('TAB 1'!$A$3, "Value", "Waarde", "Wert", "Valeur")</f>
        <v>Value</v>
      </c>
      <c r="I80" s="5"/>
      <c r="J80" s="1" t="str">
        <f>CHOOSE('TAB 1'!$A$3, "Value", "Waarde", "Wert", "Valeur")</f>
        <v>Value</v>
      </c>
      <c r="K80" s="5"/>
      <c r="L80" s="1" t="str">
        <f>CHOOSE('TAB 1'!$A$3, "Value", "Waarde", "Wert", "Valeur")</f>
        <v>Value</v>
      </c>
      <c r="M80" s="5"/>
      <c r="N80" s="1" t="str">
        <f>CHOOSE('TAB 1'!$A$3, "Value", "Waarde", "Wert", "Valeur")</f>
        <v>Value</v>
      </c>
      <c r="O80" s="5"/>
      <c r="P80" s="1" t="str">
        <f>CHOOSE('TAB 1'!$A$3, "Value", "Waarde", "Wert", "Valeur")</f>
        <v>Value</v>
      </c>
      <c r="Q80" s="5"/>
      <c r="R80" s="1" t="str">
        <f>CHOOSE('TAB 1'!$A$3, "Value", "Waarde", "Wert", "Valeur")</f>
        <v>Value</v>
      </c>
      <c r="S80" s="5"/>
      <c r="T80" s="1" t="str">
        <f>CHOOSE('TAB 1'!$A$3, "Value", "Waarde", "Wert", "Valeur")</f>
        <v>Value</v>
      </c>
      <c r="U80" s="5"/>
      <c r="V80" s="1" t="str">
        <f>CHOOSE('TAB 1'!$A$3, "Value", "Waarde", "Wert", "Valeur")</f>
        <v>Value</v>
      </c>
      <c r="W80" s="5"/>
      <c r="X80" s="1" t="str">
        <f>CHOOSE('TAB 1'!$A$3, "Value", "Waarde", "Wert", "Valeur")</f>
        <v>Value</v>
      </c>
      <c r="Y80" s="5"/>
      <c r="Z80" s="1" t="str">
        <f>CHOOSE('TAB 1'!$A$3, "Value", "Waarde", "Wert", "Valeur")</f>
        <v>Value</v>
      </c>
    </row>
    <row r="81" spans="1:26" x14ac:dyDescent="0.25">
      <c r="A81" s="5"/>
      <c r="B81" s="1" t="str">
        <f>CHOOSE('TAB 1'!$A$3, "Description", "Beschrijving", "Beschreibung", "Description")</f>
        <v>Description</v>
      </c>
      <c r="C81" s="5"/>
      <c r="D81" s="1" t="str">
        <f>CHOOSE('TAB 1'!$A$3, "Value", "Waarde", "Wert", "Valeur")</f>
        <v>Value</v>
      </c>
      <c r="E81" s="5"/>
      <c r="F81" s="1" t="str">
        <f>CHOOSE('TAB 1'!$A$3, "Value", "Waarde", "Wert", "Valeur")</f>
        <v>Value</v>
      </c>
      <c r="G81" s="5"/>
      <c r="H81" s="1" t="str">
        <f>CHOOSE('TAB 1'!$A$3, "Value", "Waarde", "Wert", "Valeur")</f>
        <v>Value</v>
      </c>
      <c r="I81" s="5"/>
      <c r="J81" s="1" t="str">
        <f>CHOOSE('TAB 1'!$A$3, "Value", "Waarde", "Wert", "Valeur")</f>
        <v>Value</v>
      </c>
      <c r="K81" s="5"/>
      <c r="L81" s="1" t="str">
        <f>CHOOSE('TAB 1'!$A$3, "Value", "Waarde", "Wert", "Valeur")</f>
        <v>Value</v>
      </c>
      <c r="M81" s="5"/>
      <c r="N81" s="1" t="str">
        <f>CHOOSE('TAB 1'!$A$3, "Value", "Waarde", "Wert", "Valeur")</f>
        <v>Value</v>
      </c>
      <c r="O81" s="5"/>
      <c r="P81" s="1" t="str">
        <f>CHOOSE('TAB 1'!$A$3, "Value", "Waarde", "Wert", "Valeur")</f>
        <v>Value</v>
      </c>
      <c r="Q81" s="5"/>
      <c r="R81" s="1" t="str">
        <f>CHOOSE('TAB 1'!$A$3, "Value", "Waarde", "Wert", "Valeur")</f>
        <v>Value</v>
      </c>
      <c r="S81" s="5"/>
      <c r="T81" s="1" t="str">
        <f>CHOOSE('TAB 1'!$A$3, "Value", "Waarde", "Wert", "Valeur")</f>
        <v>Value</v>
      </c>
      <c r="U81" s="5"/>
      <c r="V81" s="1" t="str">
        <f>CHOOSE('TAB 1'!$A$3, "Value", "Waarde", "Wert", "Valeur")</f>
        <v>Value</v>
      </c>
      <c r="W81" s="5"/>
      <c r="X81" s="1" t="str">
        <f>CHOOSE('TAB 1'!$A$3, "Value", "Waarde", "Wert", "Valeur")</f>
        <v>Value</v>
      </c>
      <c r="Y81" s="5"/>
      <c r="Z81" s="1" t="str">
        <f>CHOOSE('TAB 1'!$A$3, "Value", "Waarde", "Wert", "Valeur")</f>
        <v>Value</v>
      </c>
    </row>
    <row r="82" spans="1:26" x14ac:dyDescent="0.25">
      <c r="A82" s="5"/>
      <c r="B82" s="1" t="str">
        <f>CHOOSE('TAB 1'!$A$3, "Description", "Beschrijving", "Beschreibung", "Description")</f>
        <v>Description</v>
      </c>
      <c r="C82" s="5"/>
      <c r="D82" s="1" t="str">
        <f>CHOOSE('TAB 1'!$A$3, "Value", "Waarde", "Wert", "Valeur")</f>
        <v>Value</v>
      </c>
      <c r="E82" s="5"/>
      <c r="F82" s="1" t="str">
        <f>CHOOSE('TAB 1'!$A$3, "Value", "Waarde", "Wert", "Valeur")</f>
        <v>Value</v>
      </c>
      <c r="G82" s="5"/>
      <c r="H82" s="1" t="str">
        <f>CHOOSE('TAB 1'!$A$3, "Value", "Waarde", "Wert", "Valeur")</f>
        <v>Value</v>
      </c>
      <c r="I82" s="5"/>
      <c r="J82" s="1" t="str">
        <f>CHOOSE('TAB 1'!$A$3, "Value", "Waarde", "Wert", "Valeur")</f>
        <v>Value</v>
      </c>
      <c r="K82" s="5"/>
      <c r="L82" s="1" t="str">
        <f>CHOOSE('TAB 1'!$A$3, "Value", "Waarde", "Wert", "Valeur")</f>
        <v>Value</v>
      </c>
      <c r="M82" s="5"/>
      <c r="N82" s="1" t="str">
        <f>CHOOSE('TAB 1'!$A$3, "Value", "Waarde", "Wert", "Valeur")</f>
        <v>Value</v>
      </c>
      <c r="O82" s="5"/>
      <c r="P82" s="1" t="str">
        <f>CHOOSE('TAB 1'!$A$3, "Value", "Waarde", "Wert", "Valeur")</f>
        <v>Value</v>
      </c>
      <c r="Q82" s="5"/>
      <c r="R82" s="1" t="str">
        <f>CHOOSE('TAB 1'!$A$3, "Value", "Waarde", "Wert", "Valeur")</f>
        <v>Value</v>
      </c>
      <c r="S82" s="5"/>
      <c r="T82" s="1" t="str">
        <f>CHOOSE('TAB 1'!$A$3, "Value", "Waarde", "Wert", "Valeur")</f>
        <v>Value</v>
      </c>
      <c r="U82" s="5"/>
      <c r="V82" s="1" t="str">
        <f>CHOOSE('TAB 1'!$A$3, "Value", "Waarde", "Wert", "Valeur")</f>
        <v>Value</v>
      </c>
      <c r="W82" s="5"/>
      <c r="X82" s="1" t="str">
        <f>CHOOSE('TAB 1'!$A$3, "Value", "Waarde", "Wert", "Valeur")</f>
        <v>Value</v>
      </c>
      <c r="Y82" s="5"/>
      <c r="Z82" s="1" t="str">
        <f>CHOOSE('TAB 1'!$A$3, "Value", "Waarde", "Wert", "Valeur")</f>
        <v>Value</v>
      </c>
    </row>
    <row r="83" spans="1:26" x14ac:dyDescent="0.25">
      <c r="A83" s="5"/>
      <c r="B83" s="1" t="str">
        <f>CHOOSE('TAB 1'!$A$3, "Description", "Beschrijving", "Beschreibung", "Description")</f>
        <v>Description</v>
      </c>
      <c r="C83" s="5"/>
      <c r="D83" s="1" t="str">
        <f>CHOOSE('TAB 1'!$A$3, "Value", "Waarde", "Wert", "Valeur")</f>
        <v>Value</v>
      </c>
      <c r="E83" s="5"/>
      <c r="F83" s="1" t="str">
        <f>CHOOSE('TAB 1'!$A$3, "Value", "Waarde", "Wert", "Valeur")</f>
        <v>Value</v>
      </c>
      <c r="G83" s="5"/>
      <c r="H83" s="1" t="str">
        <f>CHOOSE('TAB 1'!$A$3, "Value", "Waarde", "Wert", "Valeur")</f>
        <v>Value</v>
      </c>
      <c r="I83" s="5"/>
      <c r="J83" s="1" t="str">
        <f>CHOOSE('TAB 1'!$A$3, "Value", "Waarde", "Wert", "Valeur")</f>
        <v>Value</v>
      </c>
      <c r="K83" s="5"/>
      <c r="L83" s="1" t="str">
        <f>CHOOSE('TAB 1'!$A$3, "Value", "Waarde", "Wert", "Valeur")</f>
        <v>Value</v>
      </c>
      <c r="M83" s="5"/>
      <c r="N83" s="1" t="str">
        <f>CHOOSE('TAB 1'!$A$3, "Value", "Waarde", "Wert", "Valeur")</f>
        <v>Value</v>
      </c>
      <c r="O83" s="5"/>
      <c r="P83" s="1" t="str">
        <f>CHOOSE('TAB 1'!$A$3, "Value", "Waarde", "Wert", "Valeur")</f>
        <v>Value</v>
      </c>
      <c r="Q83" s="5"/>
      <c r="R83" s="1" t="str">
        <f>CHOOSE('TAB 1'!$A$3, "Value", "Waarde", "Wert", "Valeur")</f>
        <v>Value</v>
      </c>
      <c r="S83" s="5"/>
      <c r="T83" s="1" t="str">
        <f>CHOOSE('TAB 1'!$A$3, "Value", "Waarde", "Wert", "Valeur")</f>
        <v>Value</v>
      </c>
      <c r="U83" s="5"/>
      <c r="V83" s="1" t="str">
        <f>CHOOSE('TAB 1'!$A$3, "Value", "Waarde", "Wert", "Valeur")</f>
        <v>Value</v>
      </c>
      <c r="W83" s="5"/>
      <c r="X83" s="1" t="str">
        <f>CHOOSE('TAB 1'!$A$3, "Value", "Waarde", "Wert", "Valeur")</f>
        <v>Value</v>
      </c>
      <c r="Y83" s="5"/>
      <c r="Z83" s="1" t="str">
        <f>CHOOSE('TAB 1'!$A$3, "Value", "Waarde", "Wert", "Valeur")</f>
        <v>Value</v>
      </c>
    </row>
    <row r="84" spans="1:26" ht="15" customHeight="1" x14ac:dyDescent="0.25">
      <c r="A84" s="58" t="str">
        <f>CHOOSE('TAB 1'!$A$3,"SCENARIOS AND ADDITIONAL TECHNICAL INFORMATION, PART 5","SCENARIOS EN AANVULLENDE TECHNISCHE INFORMATIE, DEEL 5", "SZENARIEN UND ZUSÄTZLICHE TECHNISCHE INFORMATIONEN, TEIL 5", "SCENARIOS ET INFORMATION TECHNIQUE COMPLÉMENTAIRE, PARTIE 5")</f>
        <v>SCENARIOS AND ADDITIONAL TECHNICAL INFORMATION, PART 5</v>
      </c>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x14ac:dyDescent="0.2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99.95" customHeight="1" x14ac:dyDescent="0.25">
      <c r="A86" s="5"/>
      <c r="B86" s="54" t="str">
        <f>CHOOSE('TAB 1'!$A$3, "if scenarios ... have a FOURTH table, enter text here", "als scenarios ... een VIERDE tabel hebben, ga verder met de tekst hier", "Wenn die Szenarien ... eine VIERTE Tabelle haben, fahren Sie hier mit dem Text fort", "Si les scénarios .. ont un QUATRIÈME tableau, insérer le texte ici")</f>
        <v>if scenarios ... have a FOURTH table, enter text here</v>
      </c>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x14ac:dyDescent="0.2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2.75" customHeight="1" x14ac:dyDescent="0.25">
      <c r="A88" s="4" t="str">
        <f>CHOOSE('TAB 1'!$A$3, "TABLE 5: SCENARIOS AND TECHNICAL INFORMATION", "TABEL 5: SCENARIOS EN AANVULLENDE TECHNISCHE INFORMATIE", "TABELLE 5: SZENARIEN UND TECHNISCHE INFORMATIONEN", "TABLEAU 5: SCÉNARIO ET INFORMATION TECHNIQUE")</f>
        <v>TABLE 5: SCENARIOS AND TECHNICAL INFORMATION</v>
      </c>
      <c r="B88" s="61" t="str">
        <f>CHOOSE('TAB 1'!$A$3, "If scenarios ... have a FIFTH table, fill table here", "Als scenarios ... een VIJFDE tabel hebben, vul tabel hier in", "Wenn die Szenarien ... eine FÜNFTE Tabelle haben, füllen Sie die Tabelle hier aus", "Si les scénarios ... ont un CINQUIÈME tableau, insérer le tableau ici")</f>
        <v>If scenarios ... have a FIFTH table, fill table here</v>
      </c>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x14ac:dyDescent="0.25">
      <c r="A89" s="5"/>
      <c r="B89" s="1" t="str">
        <f>CHOOSE('TAB 1'!$A$3, "Head, description", "Kop, beschrijving", "Kopf, Beschreibung", "En-tête, description")</f>
        <v>Head, description</v>
      </c>
      <c r="C89" s="5"/>
      <c r="D89" s="1" t="str">
        <f>CHOOSE('TAB 1'!$A$3, "Head", "Kop", "Kopf", "En-tête")</f>
        <v>Head</v>
      </c>
      <c r="E89" s="5"/>
      <c r="F89" s="1" t="str">
        <f>CHOOSE('TAB 1'!$A$3, "Head", "Kop", "Kopf", "En-tête")</f>
        <v>Head</v>
      </c>
      <c r="G89" s="5"/>
      <c r="H89" s="1" t="str">
        <f>CHOOSE('TAB 1'!$A$3, "Head", "Kop", "Kopf", "En-tête")</f>
        <v>Head</v>
      </c>
      <c r="I89" s="5"/>
      <c r="J89" s="1" t="str">
        <f>CHOOSE('TAB 1'!$A$3, "Head", "Kop", "Kopf", "En-tête")</f>
        <v>Head</v>
      </c>
      <c r="K89" s="5"/>
      <c r="L89" s="1" t="str">
        <f>CHOOSE('TAB 1'!$A$3, "Head", "Kop", "Kopf", "En-tête")</f>
        <v>Head</v>
      </c>
      <c r="M89" s="5"/>
      <c r="N89" s="1" t="str">
        <f>CHOOSE('TAB 1'!$A$3, "Head", "Kop", "Kopf", "En-tête")</f>
        <v>Head</v>
      </c>
      <c r="O89" s="5"/>
      <c r="P89" s="1" t="str">
        <f>CHOOSE('TAB 1'!$A$3, "Head", "Kop", "Kopf", "En-tête")</f>
        <v>Head</v>
      </c>
      <c r="Q89" s="5"/>
      <c r="R89" s="1" t="str">
        <f>CHOOSE('TAB 1'!$A$3, "Head", "Kop", "Kopf", "En-tête")</f>
        <v>Head</v>
      </c>
      <c r="S89" s="5"/>
      <c r="T89" s="1" t="str">
        <f>CHOOSE('TAB 1'!$A$3, "Head", "Kop", "Kopf", "En-tête")</f>
        <v>Head</v>
      </c>
      <c r="U89" s="5"/>
      <c r="V89" s="1" t="str">
        <f>CHOOSE('TAB 1'!$A$3, "Head", "Kop", "Kopf", "En-tête")</f>
        <v>Head</v>
      </c>
      <c r="W89" s="5"/>
      <c r="X89" s="1" t="str">
        <f>CHOOSE('TAB 1'!$A$3, "Head", "Kop", "Kopf", "En-tête")</f>
        <v>Head</v>
      </c>
      <c r="Y89" s="5"/>
      <c r="Z89" s="1" t="str">
        <f>CHOOSE('TAB 1'!$A$3, "Head", "Kop", "Kopf", "En-tête")</f>
        <v>Head</v>
      </c>
    </row>
    <row r="90" spans="1:26" x14ac:dyDescent="0.25">
      <c r="A90" s="5"/>
      <c r="B90" s="1" t="str">
        <f>CHOOSE('TAB 1'!$A$3, "Description", "Beschrijving", "Beschreibung", "Description")</f>
        <v>Description</v>
      </c>
      <c r="C90" s="5"/>
      <c r="D90" s="1" t="str">
        <f>CHOOSE('TAB 1'!$A$3, "Value", "Waarde", "Wert", "Valeur")</f>
        <v>Value</v>
      </c>
      <c r="E90" s="5"/>
      <c r="F90" s="1" t="str">
        <f>CHOOSE('TAB 1'!$A$3, "Value", "Waarde", "Wert", "Valeur")</f>
        <v>Value</v>
      </c>
      <c r="G90" s="5"/>
      <c r="H90" s="1" t="str">
        <f>CHOOSE('TAB 1'!$A$3, "Value", "Waarde", "Wert", "Valeur")</f>
        <v>Value</v>
      </c>
      <c r="I90" s="5"/>
      <c r="J90" s="1" t="str">
        <f>CHOOSE('TAB 1'!$A$3, "Value", "Waarde", "Wert", "Valeur")</f>
        <v>Value</v>
      </c>
      <c r="K90" s="5"/>
      <c r="L90" s="1" t="str">
        <f>CHOOSE('TAB 1'!$A$3, "Value", "Waarde", "Wert", "Valeur")</f>
        <v>Value</v>
      </c>
      <c r="M90" s="5"/>
      <c r="N90" s="1" t="str">
        <f>CHOOSE('TAB 1'!$A$3, "Value", "Waarde", "Wert", "Valeur")</f>
        <v>Value</v>
      </c>
      <c r="O90" s="5"/>
      <c r="P90" s="1" t="str">
        <f>CHOOSE('TAB 1'!$A$3, "Value", "Waarde", "Wert", "Valeur")</f>
        <v>Value</v>
      </c>
      <c r="Q90" s="5"/>
      <c r="R90" s="1" t="str">
        <f>CHOOSE('TAB 1'!$A$3, "Value", "Waarde", "Wert", "Valeur")</f>
        <v>Value</v>
      </c>
      <c r="S90" s="5"/>
      <c r="T90" s="1" t="str">
        <f>CHOOSE('TAB 1'!$A$3, "Value", "Waarde", "Wert", "Valeur")</f>
        <v>Value</v>
      </c>
      <c r="U90" s="5"/>
      <c r="V90" s="1" t="str">
        <f>CHOOSE('TAB 1'!$A$3, "Value", "Waarde", "Wert", "Valeur")</f>
        <v>Value</v>
      </c>
      <c r="W90" s="5"/>
      <c r="X90" s="1" t="str">
        <f>CHOOSE('TAB 1'!$A$3, "Value", "Waarde", "Wert", "Valeur")</f>
        <v>Value</v>
      </c>
      <c r="Y90" s="5"/>
      <c r="Z90" s="1" t="str">
        <f>CHOOSE('TAB 1'!$A$3, "Value", "Waarde", "Wert", "Valeur")</f>
        <v>Value</v>
      </c>
    </row>
    <row r="91" spans="1:26" x14ac:dyDescent="0.25">
      <c r="A91" s="5"/>
      <c r="B91" s="1" t="str">
        <f>CHOOSE('TAB 1'!$A$3, "Description", "Beschrijving", "Beschreibung", "Description")</f>
        <v>Description</v>
      </c>
      <c r="C91" s="5"/>
      <c r="D91" s="1" t="str">
        <f>CHOOSE('TAB 1'!$A$3, "Value", "Waarde", "Wert", "Valeur")</f>
        <v>Value</v>
      </c>
      <c r="E91" s="5"/>
      <c r="F91" s="1" t="str">
        <f>CHOOSE('TAB 1'!$A$3, "Value", "Waarde", "Wert", "Valeur")</f>
        <v>Value</v>
      </c>
      <c r="G91" s="5"/>
      <c r="H91" s="1" t="str">
        <f>CHOOSE('TAB 1'!$A$3, "Value", "Waarde", "Wert", "Valeur")</f>
        <v>Value</v>
      </c>
      <c r="I91" s="5"/>
      <c r="J91" s="1" t="str">
        <f>CHOOSE('TAB 1'!$A$3, "Value", "Waarde", "Wert", "Valeur")</f>
        <v>Value</v>
      </c>
      <c r="K91" s="5"/>
      <c r="L91" s="1" t="str">
        <f>CHOOSE('TAB 1'!$A$3, "Value", "Waarde", "Wert", "Valeur")</f>
        <v>Value</v>
      </c>
      <c r="M91" s="5"/>
      <c r="N91" s="1" t="str">
        <f>CHOOSE('TAB 1'!$A$3, "Value", "Waarde", "Wert", "Valeur")</f>
        <v>Value</v>
      </c>
      <c r="O91" s="5"/>
      <c r="P91" s="1" t="str">
        <f>CHOOSE('TAB 1'!$A$3, "Value", "Waarde", "Wert", "Valeur")</f>
        <v>Value</v>
      </c>
      <c r="Q91" s="5"/>
      <c r="R91" s="1" t="str">
        <f>CHOOSE('TAB 1'!$A$3, "Value", "Waarde", "Wert", "Valeur")</f>
        <v>Value</v>
      </c>
      <c r="S91" s="5"/>
      <c r="T91" s="1" t="str">
        <f>CHOOSE('TAB 1'!$A$3, "Value", "Waarde", "Wert", "Valeur")</f>
        <v>Value</v>
      </c>
      <c r="U91" s="5"/>
      <c r="V91" s="1" t="str">
        <f>CHOOSE('TAB 1'!$A$3, "Value", "Waarde", "Wert", "Valeur")</f>
        <v>Value</v>
      </c>
      <c r="W91" s="5"/>
      <c r="X91" s="1" t="str">
        <f>CHOOSE('TAB 1'!$A$3, "Value", "Waarde", "Wert", "Valeur")</f>
        <v>Value</v>
      </c>
      <c r="Y91" s="5"/>
      <c r="Z91" s="1" t="str">
        <f>CHOOSE('TAB 1'!$A$3, "Value", "Waarde", "Wert", "Valeur")</f>
        <v>Value</v>
      </c>
    </row>
    <row r="92" spans="1:26" x14ac:dyDescent="0.25">
      <c r="A92" s="5"/>
      <c r="B92" s="1" t="str">
        <f>CHOOSE('TAB 1'!$A$3, "Description", "Beschrijving", "Beschreibung", "Description")</f>
        <v>Description</v>
      </c>
      <c r="C92" s="5"/>
      <c r="D92" s="1" t="str">
        <f>CHOOSE('TAB 1'!$A$3, "Value", "Waarde", "Wert", "Valeur")</f>
        <v>Value</v>
      </c>
      <c r="E92" s="5"/>
      <c r="F92" s="1" t="str">
        <f>CHOOSE('TAB 1'!$A$3, "Value", "Waarde", "Wert", "Valeur")</f>
        <v>Value</v>
      </c>
      <c r="G92" s="5"/>
      <c r="H92" s="1" t="str">
        <f>CHOOSE('TAB 1'!$A$3, "Value", "Waarde", "Wert", "Valeur")</f>
        <v>Value</v>
      </c>
      <c r="I92" s="5"/>
      <c r="J92" s="1" t="str">
        <f>CHOOSE('TAB 1'!$A$3, "Value", "Waarde", "Wert", "Valeur")</f>
        <v>Value</v>
      </c>
      <c r="K92" s="5"/>
      <c r="L92" s="1" t="str">
        <f>CHOOSE('TAB 1'!$A$3, "Value", "Waarde", "Wert", "Valeur")</f>
        <v>Value</v>
      </c>
      <c r="M92" s="5"/>
      <c r="N92" s="1" t="str">
        <f>CHOOSE('TAB 1'!$A$3, "Value", "Waarde", "Wert", "Valeur")</f>
        <v>Value</v>
      </c>
      <c r="O92" s="5"/>
      <c r="P92" s="1" t="str">
        <f>CHOOSE('TAB 1'!$A$3, "Value", "Waarde", "Wert", "Valeur")</f>
        <v>Value</v>
      </c>
      <c r="Q92" s="5"/>
      <c r="R92" s="1" t="str">
        <f>CHOOSE('TAB 1'!$A$3, "Value", "Waarde", "Wert", "Valeur")</f>
        <v>Value</v>
      </c>
      <c r="S92" s="5"/>
      <c r="T92" s="1" t="str">
        <f>CHOOSE('TAB 1'!$A$3, "Value", "Waarde", "Wert", "Valeur")</f>
        <v>Value</v>
      </c>
      <c r="U92" s="5"/>
      <c r="V92" s="1" t="str">
        <f>CHOOSE('TAB 1'!$A$3, "Value", "Waarde", "Wert", "Valeur")</f>
        <v>Value</v>
      </c>
      <c r="W92" s="5"/>
      <c r="X92" s="1" t="str">
        <f>CHOOSE('TAB 1'!$A$3, "Value", "Waarde", "Wert", "Valeur")</f>
        <v>Value</v>
      </c>
      <c r="Y92" s="5"/>
      <c r="Z92" s="1" t="str">
        <f>CHOOSE('TAB 1'!$A$3, "Value", "Waarde", "Wert", "Valeur")</f>
        <v>Value</v>
      </c>
    </row>
    <row r="93" spans="1:26" x14ac:dyDescent="0.25">
      <c r="A93" s="5"/>
      <c r="B93" s="1" t="str">
        <f>CHOOSE('TAB 1'!$A$3, "Description", "Beschrijving", "Beschreibung", "Description")</f>
        <v>Description</v>
      </c>
      <c r="C93" s="5"/>
      <c r="D93" s="1" t="str">
        <f>CHOOSE('TAB 1'!$A$3, "Value", "Waarde", "Wert", "Valeur")</f>
        <v>Value</v>
      </c>
      <c r="E93" s="5"/>
      <c r="F93" s="1" t="str">
        <f>CHOOSE('TAB 1'!$A$3, "Value", "Waarde", "Wert", "Valeur")</f>
        <v>Value</v>
      </c>
      <c r="G93" s="5"/>
      <c r="H93" s="1" t="str">
        <f>CHOOSE('TAB 1'!$A$3, "Value", "Waarde", "Wert", "Valeur")</f>
        <v>Value</v>
      </c>
      <c r="I93" s="5"/>
      <c r="J93" s="1" t="str">
        <f>CHOOSE('TAB 1'!$A$3, "Value", "Waarde", "Wert", "Valeur")</f>
        <v>Value</v>
      </c>
      <c r="K93" s="5"/>
      <c r="L93" s="1" t="str">
        <f>CHOOSE('TAB 1'!$A$3, "Value", "Waarde", "Wert", "Valeur")</f>
        <v>Value</v>
      </c>
      <c r="M93" s="5"/>
      <c r="N93" s="1" t="str">
        <f>CHOOSE('TAB 1'!$A$3, "Value", "Waarde", "Wert", "Valeur")</f>
        <v>Value</v>
      </c>
      <c r="O93" s="5"/>
      <c r="P93" s="1" t="str">
        <f>CHOOSE('TAB 1'!$A$3, "Value", "Waarde", "Wert", "Valeur")</f>
        <v>Value</v>
      </c>
      <c r="Q93" s="5"/>
      <c r="R93" s="1" t="str">
        <f>CHOOSE('TAB 1'!$A$3, "Value", "Waarde", "Wert", "Valeur")</f>
        <v>Value</v>
      </c>
      <c r="S93" s="5"/>
      <c r="T93" s="1" t="str">
        <f>CHOOSE('TAB 1'!$A$3, "Value", "Waarde", "Wert", "Valeur")</f>
        <v>Value</v>
      </c>
      <c r="U93" s="5"/>
      <c r="V93" s="1" t="str">
        <f>CHOOSE('TAB 1'!$A$3, "Value", "Waarde", "Wert", "Valeur")</f>
        <v>Value</v>
      </c>
      <c r="W93" s="5"/>
      <c r="X93" s="1" t="str">
        <f>CHOOSE('TAB 1'!$A$3, "Value", "Waarde", "Wert", "Valeur")</f>
        <v>Value</v>
      </c>
      <c r="Y93" s="5"/>
      <c r="Z93" s="1" t="str">
        <f>CHOOSE('TAB 1'!$A$3, "Value", "Waarde", "Wert", "Valeur")</f>
        <v>Value</v>
      </c>
    </row>
    <row r="94" spans="1:26" x14ac:dyDescent="0.25">
      <c r="A94" s="5"/>
      <c r="B94" s="1" t="str">
        <f>CHOOSE('TAB 1'!$A$3, "Description", "Beschrijving", "Beschreibung", "Description")</f>
        <v>Description</v>
      </c>
      <c r="C94" s="5"/>
      <c r="D94" s="1" t="str">
        <f>CHOOSE('TAB 1'!$A$3, "Value", "Waarde", "Wert", "Valeur")</f>
        <v>Value</v>
      </c>
      <c r="E94" s="5"/>
      <c r="F94" s="1" t="str">
        <f>CHOOSE('TAB 1'!$A$3, "Value", "Waarde", "Wert", "Valeur")</f>
        <v>Value</v>
      </c>
      <c r="G94" s="5"/>
      <c r="H94" s="1" t="str">
        <f>CHOOSE('TAB 1'!$A$3, "Value", "Waarde", "Wert", "Valeur")</f>
        <v>Value</v>
      </c>
      <c r="I94" s="5"/>
      <c r="J94" s="1" t="str">
        <f>CHOOSE('TAB 1'!$A$3, "Value", "Waarde", "Wert", "Valeur")</f>
        <v>Value</v>
      </c>
      <c r="K94" s="5"/>
      <c r="L94" s="1" t="str">
        <f>CHOOSE('TAB 1'!$A$3, "Value", "Waarde", "Wert", "Valeur")</f>
        <v>Value</v>
      </c>
      <c r="M94" s="5"/>
      <c r="N94" s="1" t="str">
        <f>CHOOSE('TAB 1'!$A$3, "Value", "Waarde", "Wert", "Valeur")</f>
        <v>Value</v>
      </c>
      <c r="O94" s="5"/>
      <c r="P94" s="1" t="str">
        <f>CHOOSE('TAB 1'!$A$3, "Value", "Waarde", "Wert", "Valeur")</f>
        <v>Value</v>
      </c>
      <c r="Q94" s="5"/>
      <c r="R94" s="1" t="str">
        <f>CHOOSE('TAB 1'!$A$3, "Value", "Waarde", "Wert", "Valeur")</f>
        <v>Value</v>
      </c>
      <c r="S94" s="5"/>
      <c r="T94" s="1" t="str">
        <f>CHOOSE('TAB 1'!$A$3, "Value", "Waarde", "Wert", "Valeur")</f>
        <v>Value</v>
      </c>
      <c r="U94" s="5"/>
      <c r="V94" s="1" t="str">
        <f>CHOOSE('TAB 1'!$A$3, "Value", "Waarde", "Wert", "Valeur")</f>
        <v>Value</v>
      </c>
      <c r="W94" s="5"/>
      <c r="X94" s="1" t="str">
        <f>CHOOSE('TAB 1'!$A$3, "Value", "Waarde", "Wert", "Valeur")</f>
        <v>Value</v>
      </c>
      <c r="Y94" s="5"/>
      <c r="Z94" s="1" t="str">
        <f>CHOOSE('TAB 1'!$A$3, "Value", "Waarde", "Wert", "Valeur")</f>
        <v>Value</v>
      </c>
    </row>
    <row r="95" spans="1:26" x14ac:dyDescent="0.25">
      <c r="A95" s="5"/>
      <c r="B95" s="1" t="str">
        <f>CHOOSE('TAB 1'!$A$3, "Description", "Beschrijving", "Beschreibung", "Description")</f>
        <v>Description</v>
      </c>
      <c r="C95" s="5"/>
      <c r="D95" s="1" t="str">
        <f>CHOOSE('TAB 1'!$A$3, "Value", "Waarde", "Wert", "Valeur")</f>
        <v>Value</v>
      </c>
      <c r="E95" s="5"/>
      <c r="F95" s="1" t="str">
        <f>CHOOSE('TAB 1'!$A$3, "Value", "Waarde", "Wert", "Valeur")</f>
        <v>Value</v>
      </c>
      <c r="G95" s="5"/>
      <c r="H95" s="1" t="str">
        <f>CHOOSE('TAB 1'!$A$3, "Value", "Waarde", "Wert", "Valeur")</f>
        <v>Value</v>
      </c>
      <c r="I95" s="5"/>
      <c r="J95" s="1" t="str">
        <f>CHOOSE('TAB 1'!$A$3, "Value", "Waarde", "Wert", "Valeur")</f>
        <v>Value</v>
      </c>
      <c r="K95" s="5"/>
      <c r="L95" s="1" t="str">
        <f>CHOOSE('TAB 1'!$A$3, "Value", "Waarde", "Wert", "Valeur")</f>
        <v>Value</v>
      </c>
      <c r="M95" s="5"/>
      <c r="N95" s="1" t="str">
        <f>CHOOSE('TAB 1'!$A$3, "Value", "Waarde", "Wert", "Valeur")</f>
        <v>Value</v>
      </c>
      <c r="O95" s="5"/>
      <c r="P95" s="1" t="str">
        <f>CHOOSE('TAB 1'!$A$3, "Value", "Waarde", "Wert", "Valeur")</f>
        <v>Value</v>
      </c>
      <c r="Q95" s="5"/>
      <c r="R95" s="1" t="str">
        <f>CHOOSE('TAB 1'!$A$3, "Value", "Waarde", "Wert", "Valeur")</f>
        <v>Value</v>
      </c>
      <c r="S95" s="5"/>
      <c r="T95" s="1" t="str">
        <f>CHOOSE('TAB 1'!$A$3, "Value", "Waarde", "Wert", "Valeur")</f>
        <v>Value</v>
      </c>
      <c r="U95" s="5"/>
      <c r="V95" s="1" t="str">
        <f>CHOOSE('TAB 1'!$A$3, "Value", "Waarde", "Wert", "Valeur")</f>
        <v>Value</v>
      </c>
      <c r="W95" s="5"/>
      <c r="X95" s="1" t="str">
        <f>CHOOSE('TAB 1'!$A$3, "Value", "Waarde", "Wert", "Valeur")</f>
        <v>Value</v>
      </c>
      <c r="Y95" s="5"/>
      <c r="Z95" s="1" t="str">
        <f>CHOOSE('TAB 1'!$A$3, "Value", "Waarde", "Wert", "Valeur")</f>
        <v>Value</v>
      </c>
    </row>
    <row r="96" spans="1:26" x14ac:dyDescent="0.25">
      <c r="A96" s="5"/>
      <c r="B96" s="1" t="str">
        <f>CHOOSE('TAB 1'!$A$3, "Description", "Beschrijving", "Beschreibung", "Description")</f>
        <v>Description</v>
      </c>
      <c r="C96" s="5"/>
      <c r="D96" s="1" t="str">
        <f>CHOOSE('TAB 1'!$A$3, "Value", "Waarde", "Wert", "Valeur")</f>
        <v>Value</v>
      </c>
      <c r="E96" s="5"/>
      <c r="F96" s="1" t="str">
        <f>CHOOSE('TAB 1'!$A$3, "Value", "Waarde", "Wert", "Valeur")</f>
        <v>Value</v>
      </c>
      <c r="G96" s="5"/>
      <c r="H96" s="1" t="str">
        <f>CHOOSE('TAB 1'!$A$3, "Value", "Waarde", "Wert", "Valeur")</f>
        <v>Value</v>
      </c>
      <c r="I96" s="5"/>
      <c r="J96" s="1" t="str">
        <f>CHOOSE('TAB 1'!$A$3, "Value", "Waarde", "Wert", "Valeur")</f>
        <v>Value</v>
      </c>
      <c r="K96" s="5"/>
      <c r="L96" s="1" t="str">
        <f>CHOOSE('TAB 1'!$A$3, "Value", "Waarde", "Wert", "Valeur")</f>
        <v>Value</v>
      </c>
      <c r="M96" s="5"/>
      <c r="N96" s="1" t="str">
        <f>CHOOSE('TAB 1'!$A$3, "Value", "Waarde", "Wert", "Valeur")</f>
        <v>Value</v>
      </c>
      <c r="O96" s="5"/>
      <c r="P96" s="1" t="str">
        <f>CHOOSE('TAB 1'!$A$3, "Value", "Waarde", "Wert", "Valeur")</f>
        <v>Value</v>
      </c>
      <c r="Q96" s="5"/>
      <c r="R96" s="1" t="str">
        <f>CHOOSE('TAB 1'!$A$3, "Value", "Waarde", "Wert", "Valeur")</f>
        <v>Value</v>
      </c>
      <c r="S96" s="5"/>
      <c r="T96" s="1" t="str">
        <f>CHOOSE('TAB 1'!$A$3, "Value", "Waarde", "Wert", "Valeur")</f>
        <v>Value</v>
      </c>
      <c r="U96" s="5"/>
      <c r="V96" s="1" t="str">
        <f>CHOOSE('TAB 1'!$A$3, "Value", "Waarde", "Wert", "Valeur")</f>
        <v>Value</v>
      </c>
      <c r="W96" s="5"/>
      <c r="X96" s="1" t="str">
        <f>CHOOSE('TAB 1'!$A$3, "Value", "Waarde", "Wert", "Valeur")</f>
        <v>Value</v>
      </c>
      <c r="Y96" s="5"/>
      <c r="Z96" s="1" t="str">
        <f>CHOOSE('TAB 1'!$A$3, "Value", "Waarde", "Wert", "Valeur")</f>
        <v>Value</v>
      </c>
    </row>
    <row r="97" spans="1:26" x14ac:dyDescent="0.25">
      <c r="A97" s="5"/>
      <c r="B97" s="1" t="str">
        <f>CHOOSE('TAB 1'!$A$3, "Description", "Beschrijving", "Beschreibung", "Description")</f>
        <v>Description</v>
      </c>
      <c r="C97" s="5"/>
      <c r="D97" s="1" t="str">
        <f>CHOOSE('TAB 1'!$A$3, "Value", "Waarde", "Wert", "Valeur")</f>
        <v>Value</v>
      </c>
      <c r="E97" s="5"/>
      <c r="F97" s="1" t="str">
        <f>CHOOSE('TAB 1'!$A$3, "Value", "Waarde", "Wert", "Valeur")</f>
        <v>Value</v>
      </c>
      <c r="G97" s="5"/>
      <c r="H97" s="1" t="str">
        <f>CHOOSE('TAB 1'!$A$3, "Value", "Waarde", "Wert", "Valeur")</f>
        <v>Value</v>
      </c>
      <c r="I97" s="5"/>
      <c r="J97" s="1" t="str">
        <f>CHOOSE('TAB 1'!$A$3, "Value", "Waarde", "Wert", "Valeur")</f>
        <v>Value</v>
      </c>
      <c r="K97" s="5"/>
      <c r="L97" s="1" t="str">
        <f>CHOOSE('TAB 1'!$A$3, "Value", "Waarde", "Wert", "Valeur")</f>
        <v>Value</v>
      </c>
      <c r="M97" s="5"/>
      <c r="N97" s="1" t="str">
        <f>CHOOSE('TAB 1'!$A$3, "Value", "Waarde", "Wert", "Valeur")</f>
        <v>Value</v>
      </c>
      <c r="O97" s="5"/>
      <c r="P97" s="1" t="str">
        <f>CHOOSE('TAB 1'!$A$3, "Value", "Waarde", "Wert", "Valeur")</f>
        <v>Value</v>
      </c>
      <c r="Q97" s="5"/>
      <c r="R97" s="1" t="str">
        <f>CHOOSE('TAB 1'!$A$3, "Value", "Waarde", "Wert", "Valeur")</f>
        <v>Value</v>
      </c>
      <c r="S97" s="5"/>
      <c r="T97" s="1" t="str">
        <f>CHOOSE('TAB 1'!$A$3, "Value", "Waarde", "Wert", "Valeur")</f>
        <v>Value</v>
      </c>
      <c r="U97" s="5"/>
      <c r="V97" s="1" t="str">
        <f>CHOOSE('TAB 1'!$A$3, "Value", "Waarde", "Wert", "Valeur")</f>
        <v>Value</v>
      </c>
      <c r="W97" s="5"/>
      <c r="X97" s="1" t="str">
        <f>CHOOSE('TAB 1'!$A$3, "Value", "Waarde", "Wert", "Valeur")</f>
        <v>Value</v>
      </c>
      <c r="Y97" s="5"/>
      <c r="Z97" s="1" t="str">
        <f>CHOOSE('TAB 1'!$A$3, "Value", "Waarde", "Wert", "Valeur")</f>
        <v>Value</v>
      </c>
    </row>
    <row r="98" spans="1:26" x14ac:dyDescent="0.25">
      <c r="A98" s="5"/>
      <c r="B98" s="1" t="str">
        <f>CHOOSE('TAB 1'!$A$3, "Description", "Beschrijving", "Beschreibung", "Description")</f>
        <v>Description</v>
      </c>
      <c r="C98" s="5"/>
      <c r="D98" s="1" t="str">
        <f>CHOOSE('TAB 1'!$A$3, "Value", "Waarde", "Wert", "Valeur")</f>
        <v>Value</v>
      </c>
      <c r="E98" s="5"/>
      <c r="F98" s="1" t="str">
        <f>CHOOSE('TAB 1'!$A$3, "Value", "Waarde", "Wert", "Valeur")</f>
        <v>Value</v>
      </c>
      <c r="G98" s="5"/>
      <c r="H98" s="1" t="str">
        <f>CHOOSE('TAB 1'!$A$3, "Value", "Waarde", "Wert", "Valeur")</f>
        <v>Value</v>
      </c>
      <c r="I98" s="5"/>
      <c r="J98" s="1" t="str">
        <f>CHOOSE('TAB 1'!$A$3, "Value", "Waarde", "Wert", "Valeur")</f>
        <v>Value</v>
      </c>
      <c r="K98" s="5"/>
      <c r="L98" s="1" t="str">
        <f>CHOOSE('TAB 1'!$A$3, "Value", "Waarde", "Wert", "Valeur")</f>
        <v>Value</v>
      </c>
      <c r="M98" s="5"/>
      <c r="N98" s="1" t="str">
        <f>CHOOSE('TAB 1'!$A$3, "Value", "Waarde", "Wert", "Valeur")</f>
        <v>Value</v>
      </c>
      <c r="O98" s="5"/>
      <c r="P98" s="1" t="str">
        <f>CHOOSE('TAB 1'!$A$3, "Value", "Waarde", "Wert", "Valeur")</f>
        <v>Value</v>
      </c>
      <c r="Q98" s="5"/>
      <c r="R98" s="1" t="str">
        <f>CHOOSE('TAB 1'!$A$3, "Value", "Waarde", "Wert", "Valeur")</f>
        <v>Value</v>
      </c>
      <c r="S98" s="5"/>
      <c r="T98" s="1" t="str">
        <f>CHOOSE('TAB 1'!$A$3, "Value", "Waarde", "Wert", "Valeur")</f>
        <v>Value</v>
      </c>
      <c r="U98" s="5"/>
      <c r="V98" s="1" t="str">
        <f>CHOOSE('TAB 1'!$A$3, "Value", "Waarde", "Wert", "Valeur")</f>
        <v>Value</v>
      </c>
      <c r="W98" s="5"/>
      <c r="X98" s="1" t="str">
        <f>CHOOSE('TAB 1'!$A$3, "Value", "Waarde", "Wert", "Valeur")</f>
        <v>Value</v>
      </c>
      <c r="Y98" s="5"/>
      <c r="Z98" s="1" t="str">
        <f>CHOOSE('TAB 1'!$A$3, "Value", "Waarde", "Wert", "Valeur")</f>
        <v>Value</v>
      </c>
    </row>
    <row r="99" spans="1:26" x14ac:dyDescent="0.25">
      <c r="A99" s="5"/>
      <c r="B99" s="1" t="str">
        <f>CHOOSE('TAB 1'!$A$3, "Description", "Beschrijving", "Beschreibung", "Description")</f>
        <v>Description</v>
      </c>
      <c r="C99" s="5"/>
      <c r="D99" s="1" t="str">
        <f>CHOOSE('TAB 1'!$A$3, "Value", "Waarde", "Wert", "Valeur")</f>
        <v>Value</v>
      </c>
      <c r="E99" s="5"/>
      <c r="F99" s="1" t="str">
        <f>CHOOSE('TAB 1'!$A$3, "Value", "Waarde", "Wert", "Valeur")</f>
        <v>Value</v>
      </c>
      <c r="G99" s="5"/>
      <c r="H99" s="1" t="str">
        <f>CHOOSE('TAB 1'!$A$3, "Value", "Waarde", "Wert", "Valeur")</f>
        <v>Value</v>
      </c>
      <c r="I99" s="5"/>
      <c r="J99" s="1" t="str">
        <f>CHOOSE('TAB 1'!$A$3, "Value", "Waarde", "Wert", "Valeur")</f>
        <v>Value</v>
      </c>
      <c r="K99" s="5"/>
      <c r="L99" s="1" t="str">
        <f>CHOOSE('TAB 1'!$A$3, "Value", "Waarde", "Wert", "Valeur")</f>
        <v>Value</v>
      </c>
      <c r="M99" s="5"/>
      <c r="N99" s="1" t="str">
        <f>CHOOSE('TAB 1'!$A$3, "Value", "Waarde", "Wert", "Valeur")</f>
        <v>Value</v>
      </c>
      <c r="O99" s="5"/>
      <c r="P99" s="1" t="str">
        <f>CHOOSE('TAB 1'!$A$3, "Value", "Waarde", "Wert", "Valeur")</f>
        <v>Value</v>
      </c>
      <c r="Q99" s="5"/>
      <c r="R99" s="1" t="str">
        <f>CHOOSE('TAB 1'!$A$3, "Value", "Waarde", "Wert", "Valeur")</f>
        <v>Value</v>
      </c>
      <c r="S99" s="5"/>
      <c r="T99" s="1" t="str">
        <f>CHOOSE('TAB 1'!$A$3, "Value", "Waarde", "Wert", "Valeur")</f>
        <v>Value</v>
      </c>
      <c r="U99" s="5"/>
      <c r="V99" s="1" t="str">
        <f>CHOOSE('TAB 1'!$A$3, "Value", "Waarde", "Wert", "Valeur")</f>
        <v>Value</v>
      </c>
      <c r="W99" s="5"/>
      <c r="X99" s="1" t="str">
        <f>CHOOSE('TAB 1'!$A$3, "Value", "Waarde", "Wert", "Valeur")</f>
        <v>Value</v>
      </c>
      <c r="Y99" s="5"/>
      <c r="Z99" s="1" t="str">
        <f>CHOOSE('TAB 1'!$A$3, "Value", "Waarde", "Wert", "Valeur")</f>
        <v>Value</v>
      </c>
    </row>
    <row r="100" spans="1:26" x14ac:dyDescent="0.25">
      <c r="A100" s="5"/>
      <c r="B100" s="1" t="str">
        <f>CHOOSE('TAB 1'!$A$3, "Description", "Beschrijving", "Beschreibung", "Description")</f>
        <v>Description</v>
      </c>
      <c r="C100" s="5"/>
      <c r="D100" s="1" t="str">
        <f>CHOOSE('TAB 1'!$A$3, "Value", "Waarde", "Wert", "Valeur")</f>
        <v>Value</v>
      </c>
      <c r="E100" s="5"/>
      <c r="F100" s="1" t="str">
        <f>CHOOSE('TAB 1'!$A$3, "Value", "Waarde", "Wert", "Valeur")</f>
        <v>Value</v>
      </c>
      <c r="G100" s="5"/>
      <c r="H100" s="1" t="str">
        <f>CHOOSE('TAB 1'!$A$3, "Value", "Waarde", "Wert", "Valeur")</f>
        <v>Value</v>
      </c>
      <c r="I100" s="5"/>
      <c r="J100" s="1" t="str">
        <f>CHOOSE('TAB 1'!$A$3, "Value", "Waarde", "Wert", "Valeur")</f>
        <v>Value</v>
      </c>
      <c r="K100" s="5"/>
      <c r="L100" s="1" t="str">
        <f>CHOOSE('TAB 1'!$A$3, "Value", "Waarde", "Wert", "Valeur")</f>
        <v>Value</v>
      </c>
      <c r="M100" s="5"/>
      <c r="N100" s="1" t="str">
        <f>CHOOSE('TAB 1'!$A$3, "Value", "Waarde", "Wert", "Valeur")</f>
        <v>Value</v>
      </c>
      <c r="O100" s="5"/>
      <c r="P100" s="1" t="str">
        <f>CHOOSE('TAB 1'!$A$3, "Value", "Waarde", "Wert", "Valeur")</f>
        <v>Value</v>
      </c>
      <c r="Q100" s="5"/>
      <c r="R100" s="1" t="str">
        <f>CHOOSE('TAB 1'!$A$3, "Value", "Waarde", "Wert", "Valeur")</f>
        <v>Value</v>
      </c>
      <c r="S100" s="5"/>
      <c r="T100" s="1" t="str">
        <f>CHOOSE('TAB 1'!$A$3, "Value", "Waarde", "Wert", "Valeur")</f>
        <v>Value</v>
      </c>
      <c r="U100" s="5"/>
      <c r="V100" s="1" t="str">
        <f>CHOOSE('TAB 1'!$A$3, "Value", "Waarde", "Wert", "Valeur")</f>
        <v>Value</v>
      </c>
      <c r="W100" s="5"/>
      <c r="X100" s="1" t="str">
        <f>CHOOSE('TAB 1'!$A$3, "Value", "Waarde", "Wert", "Valeur")</f>
        <v>Value</v>
      </c>
      <c r="Y100" s="5"/>
      <c r="Z100" s="1" t="str">
        <f>CHOOSE('TAB 1'!$A$3, "Value", "Waarde", "Wert", "Valeur")</f>
        <v>Value</v>
      </c>
    </row>
    <row r="101" spans="1:26" x14ac:dyDescent="0.25">
      <c r="A101" s="5"/>
      <c r="B101" s="1" t="str">
        <f>CHOOSE('TAB 1'!$A$3, "Description", "Beschrijving", "Beschreibung", "Description")</f>
        <v>Description</v>
      </c>
      <c r="C101" s="5"/>
      <c r="D101" s="1" t="str">
        <f>CHOOSE('TAB 1'!$A$3, "Value", "Waarde", "Wert", "Valeur")</f>
        <v>Value</v>
      </c>
      <c r="E101" s="5"/>
      <c r="F101" s="1" t="str">
        <f>CHOOSE('TAB 1'!$A$3, "Value", "Waarde", "Wert", "Valeur")</f>
        <v>Value</v>
      </c>
      <c r="G101" s="5"/>
      <c r="H101" s="1" t="str">
        <f>CHOOSE('TAB 1'!$A$3, "Value", "Waarde", "Wert", "Valeur")</f>
        <v>Value</v>
      </c>
      <c r="I101" s="5"/>
      <c r="J101" s="1" t="str">
        <f>CHOOSE('TAB 1'!$A$3, "Value", "Waarde", "Wert", "Valeur")</f>
        <v>Value</v>
      </c>
      <c r="K101" s="5"/>
      <c r="L101" s="1" t="str">
        <f>CHOOSE('TAB 1'!$A$3, "Value", "Waarde", "Wert", "Valeur")</f>
        <v>Value</v>
      </c>
      <c r="M101" s="5"/>
      <c r="N101" s="1" t="str">
        <f>CHOOSE('TAB 1'!$A$3, "Value", "Waarde", "Wert", "Valeur")</f>
        <v>Value</v>
      </c>
      <c r="O101" s="5"/>
      <c r="P101" s="1" t="str">
        <f>CHOOSE('TAB 1'!$A$3, "Value", "Waarde", "Wert", "Valeur")</f>
        <v>Value</v>
      </c>
      <c r="Q101" s="5"/>
      <c r="R101" s="1" t="str">
        <f>CHOOSE('TAB 1'!$A$3, "Value", "Waarde", "Wert", "Valeur")</f>
        <v>Value</v>
      </c>
      <c r="S101" s="5"/>
      <c r="T101" s="1" t="str">
        <f>CHOOSE('TAB 1'!$A$3, "Value", "Waarde", "Wert", "Valeur")</f>
        <v>Value</v>
      </c>
      <c r="U101" s="5"/>
      <c r="V101" s="1" t="str">
        <f>CHOOSE('TAB 1'!$A$3, "Value", "Waarde", "Wert", "Valeur")</f>
        <v>Value</v>
      </c>
      <c r="W101" s="5"/>
      <c r="X101" s="1" t="str">
        <f>CHOOSE('TAB 1'!$A$3, "Value", "Waarde", "Wert", "Valeur")</f>
        <v>Value</v>
      </c>
      <c r="Y101" s="5"/>
      <c r="Z101" s="1" t="str">
        <f>CHOOSE('TAB 1'!$A$3, "Value", "Waarde", "Wert", "Valeur")</f>
        <v>Value</v>
      </c>
    </row>
    <row r="102" spans="1:26" x14ac:dyDescent="0.25">
      <c r="A102" s="5"/>
      <c r="B102" s="1" t="str">
        <f>CHOOSE('TAB 1'!$A$3, "Description", "Beschrijving", "Beschreibung", "Description")</f>
        <v>Description</v>
      </c>
      <c r="C102" s="5"/>
      <c r="D102" s="1" t="str">
        <f>CHOOSE('TAB 1'!$A$3, "Value", "Waarde", "Wert", "Valeur")</f>
        <v>Value</v>
      </c>
      <c r="E102" s="5"/>
      <c r="F102" s="1" t="str">
        <f>CHOOSE('TAB 1'!$A$3, "Value", "Waarde", "Wert", "Valeur")</f>
        <v>Value</v>
      </c>
      <c r="G102" s="5"/>
      <c r="H102" s="1" t="str">
        <f>CHOOSE('TAB 1'!$A$3, "Value", "Waarde", "Wert", "Valeur")</f>
        <v>Value</v>
      </c>
      <c r="I102" s="5"/>
      <c r="J102" s="1" t="str">
        <f>CHOOSE('TAB 1'!$A$3, "Value", "Waarde", "Wert", "Valeur")</f>
        <v>Value</v>
      </c>
      <c r="K102" s="5"/>
      <c r="L102" s="1" t="str">
        <f>CHOOSE('TAB 1'!$A$3, "Value", "Waarde", "Wert", "Valeur")</f>
        <v>Value</v>
      </c>
      <c r="M102" s="5"/>
      <c r="N102" s="1" t="str">
        <f>CHOOSE('TAB 1'!$A$3, "Value", "Waarde", "Wert", "Valeur")</f>
        <v>Value</v>
      </c>
      <c r="O102" s="5"/>
      <c r="P102" s="1" t="str">
        <f>CHOOSE('TAB 1'!$A$3, "Value", "Waarde", "Wert", "Valeur")</f>
        <v>Value</v>
      </c>
      <c r="Q102" s="5"/>
      <c r="R102" s="1" t="str">
        <f>CHOOSE('TAB 1'!$A$3, "Value", "Waarde", "Wert", "Valeur")</f>
        <v>Value</v>
      </c>
      <c r="S102" s="5"/>
      <c r="T102" s="1" t="str">
        <f>CHOOSE('TAB 1'!$A$3, "Value", "Waarde", "Wert", "Valeur")</f>
        <v>Value</v>
      </c>
      <c r="U102" s="5"/>
      <c r="V102" s="1" t="str">
        <f>CHOOSE('TAB 1'!$A$3, "Value", "Waarde", "Wert", "Valeur")</f>
        <v>Value</v>
      </c>
      <c r="W102" s="5"/>
      <c r="X102" s="1" t="str">
        <f>CHOOSE('TAB 1'!$A$3, "Value", "Waarde", "Wert", "Valeur")</f>
        <v>Value</v>
      </c>
      <c r="Y102" s="5"/>
      <c r="Z102" s="1" t="str">
        <f>CHOOSE('TAB 1'!$A$3, "Value", "Waarde", "Wert", "Valeur")</f>
        <v>Value</v>
      </c>
    </row>
    <row r="103" spans="1:26" x14ac:dyDescent="0.25">
      <c r="A103" s="5"/>
      <c r="B103" s="1" t="str">
        <f>CHOOSE('TAB 1'!$A$3, "Description", "Beschrijving", "Beschreibung", "Description")</f>
        <v>Description</v>
      </c>
      <c r="C103" s="5"/>
      <c r="D103" s="1" t="str">
        <f>CHOOSE('TAB 1'!$A$3, "Value", "Waarde", "Wert", "Valeur")</f>
        <v>Value</v>
      </c>
      <c r="E103" s="5"/>
      <c r="F103" s="1" t="str">
        <f>CHOOSE('TAB 1'!$A$3, "Value", "Waarde", "Wert", "Valeur")</f>
        <v>Value</v>
      </c>
      <c r="G103" s="5"/>
      <c r="H103" s="1" t="str">
        <f>CHOOSE('TAB 1'!$A$3, "Value", "Waarde", "Wert", "Valeur")</f>
        <v>Value</v>
      </c>
      <c r="I103" s="5"/>
      <c r="J103" s="1" t="str">
        <f>CHOOSE('TAB 1'!$A$3, "Value", "Waarde", "Wert", "Valeur")</f>
        <v>Value</v>
      </c>
      <c r="K103" s="5"/>
      <c r="L103" s="1" t="str">
        <f>CHOOSE('TAB 1'!$A$3, "Value", "Waarde", "Wert", "Valeur")</f>
        <v>Value</v>
      </c>
      <c r="M103" s="5"/>
      <c r="N103" s="1" t="str">
        <f>CHOOSE('TAB 1'!$A$3, "Value", "Waarde", "Wert", "Valeur")</f>
        <v>Value</v>
      </c>
      <c r="O103" s="5"/>
      <c r="P103" s="1" t="str">
        <f>CHOOSE('TAB 1'!$A$3, "Value", "Waarde", "Wert", "Valeur")</f>
        <v>Value</v>
      </c>
      <c r="Q103" s="5"/>
      <c r="R103" s="1" t="str">
        <f>CHOOSE('TAB 1'!$A$3, "Value", "Waarde", "Wert", "Valeur")</f>
        <v>Value</v>
      </c>
      <c r="S103" s="5"/>
      <c r="T103" s="1" t="str">
        <f>CHOOSE('TAB 1'!$A$3, "Value", "Waarde", "Wert", "Valeur")</f>
        <v>Value</v>
      </c>
      <c r="U103" s="5"/>
      <c r="V103" s="1" t="str">
        <f>CHOOSE('TAB 1'!$A$3, "Value", "Waarde", "Wert", "Valeur")</f>
        <v>Value</v>
      </c>
      <c r="W103" s="5"/>
      <c r="X103" s="1" t="str">
        <f>CHOOSE('TAB 1'!$A$3, "Value", "Waarde", "Wert", "Valeur")</f>
        <v>Value</v>
      </c>
      <c r="Y103" s="5"/>
      <c r="Z103" s="1" t="str">
        <f>CHOOSE('TAB 1'!$A$3, "Value", "Waarde", "Wert", "Valeur")</f>
        <v>Value</v>
      </c>
    </row>
    <row r="104" spans="1:26" x14ac:dyDescent="0.25">
      <c r="A104" s="5"/>
      <c r="B104" s="1" t="str">
        <f>CHOOSE('TAB 1'!$A$3, "Description", "Beschrijving", "Beschreibung", "Description")</f>
        <v>Description</v>
      </c>
      <c r="C104" s="5"/>
      <c r="D104" s="1" t="str">
        <f>CHOOSE('TAB 1'!$A$3, "Value", "Waarde", "Wert", "Valeur")</f>
        <v>Value</v>
      </c>
      <c r="E104" s="5"/>
      <c r="F104" s="1" t="str">
        <f>CHOOSE('TAB 1'!$A$3, "Value", "Waarde", "Wert", "Valeur")</f>
        <v>Value</v>
      </c>
      <c r="G104" s="5"/>
      <c r="H104" s="1" t="str">
        <f>CHOOSE('TAB 1'!$A$3, "Value", "Waarde", "Wert", "Valeur")</f>
        <v>Value</v>
      </c>
      <c r="I104" s="5"/>
      <c r="J104" s="1" t="str">
        <f>CHOOSE('TAB 1'!$A$3, "Value", "Waarde", "Wert", "Valeur")</f>
        <v>Value</v>
      </c>
      <c r="K104" s="5"/>
      <c r="L104" s="1" t="str">
        <f>CHOOSE('TAB 1'!$A$3, "Value", "Waarde", "Wert", "Valeur")</f>
        <v>Value</v>
      </c>
      <c r="M104" s="5"/>
      <c r="N104" s="1" t="str">
        <f>CHOOSE('TAB 1'!$A$3, "Value", "Waarde", "Wert", "Valeur")</f>
        <v>Value</v>
      </c>
      <c r="O104" s="5"/>
      <c r="P104" s="1" t="str">
        <f>CHOOSE('TAB 1'!$A$3, "Value", "Waarde", "Wert", "Valeur")</f>
        <v>Value</v>
      </c>
      <c r="Q104" s="5"/>
      <c r="R104" s="1" t="str">
        <f>CHOOSE('TAB 1'!$A$3, "Value", "Waarde", "Wert", "Valeur")</f>
        <v>Value</v>
      </c>
      <c r="S104" s="5"/>
      <c r="T104" s="1" t="str">
        <f>CHOOSE('TAB 1'!$A$3, "Value", "Waarde", "Wert", "Valeur")</f>
        <v>Value</v>
      </c>
      <c r="U104" s="5"/>
      <c r="V104" s="1" t="str">
        <f>CHOOSE('TAB 1'!$A$3, "Value", "Waarde", "Wert", "Valeur")</f>
        <v>Value</v>
      </c>
      <c r="W104" s="5"/>
      <c r="X104" s="1" t="str">
        <f>CHOOSE('TAB 1'!$A$3, "Value", "Waarde", "Wert", "Valeur")</f>
        <v>Value</v>
      </c>
      <c r="Y104" s="5"/>
      <c r="Z104" s="1" t="str">
        <f>CHOOSE('TAB 1'!$A$3, "Value", "Waarde", "Wert", "Valeur")</f>
        <v>Value</v>
      </c>
    </row>
    <row r="105" spans="1:26" ht="15" customHeight="1" x14ac:dyDescent="0.25">
      <c r="A105" s="58" t="str">
        <f>CHOOSE('TAB 1'!$A$3, "SCENARIOS AND ADDITIONAL TECHNICAL INFORMATION, PART 6", "SCENARIOS EN AANVULLENDE TECHNISCHE INFORMATIE, DEEL 6","SZENARIEN UND ZUSÄTZLICHE TECHNISCHE INFORMATIONEN, TEIL 6", "SCENARIOS ET INFORMATION TECHNIQUE COMPLÉMENTAIRE, PARTIE 6")</f>
        <v>SCENARIOS AND ADDITIONAL TECHNICAL INFORMATION, PART 6</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99.95" customHeight="1" x14ac:dyDescent="0.25">
      <c r="A107" s="7"/>
      <c r="B107" s="54" t="str">
        <f>CHOOSE('TAB 1'!$A$3, "if scenarios ... have a FIFTH table, enter text here", "als scenarios ... een VIJFDE tabel hebben, ga verder met de tekst hier", "Wenn die Szenarien ... eine FÜNFTE Tabelle haben, fahren Sie hier mit dem Text fort", "Si les scénarios .. ont un CINQUIÈME tableau, insérer le texte ici")</f>
        <v>if scenarios ... have a FIFTH table, enter text here</v>
      </c>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 customHeight="1" x14ac:dyDescent="0.25">
      <c r="A108" s="58" t="str">
        <f>CHOOSE('TAB 1'!$A$3, "DECLARATION OF SVHC", "DECLARATIE VAN SVHC", "SVHC-DEKLARATION", "DÉCLARATION DE SVHC")</f>
        <v>DECLARATION OF SVHC</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99.95" customHeight="1" x14ac:dyDescent="0.25">
      <c r="A110" s="5"/>
      <c r="B110" s="54" t="str">
        <f>CHOOSE('TAB 1'!$A$3, "Mandatory to declare or declare that the product does not contain SVHC.", "Verplicht te declareren of te declareren dat product geen SVHC bevat.", "Deklarationspflicht oder Deklaration, dass das Produkt keine SVHC enthält.", "Obligation de déclarer ou de déclarer que le produit ne contient pas de SVHC.")</f>
        <v>Mandatory to declare or declare that the product does not contain SVHC.</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 customHeight="1" x14ac:dyDescent="0.25">
      <c r="A111" s="58" t="str">
        <f>CHOOSE('TAB 1'!$A$3, "REFERENCES", "REFERENTIES", "REFERENZEN", "RÉFÉRENCES")</f>
        <v>REFERENCES</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99.95" customHeight="1" x14ac:dyDescent="0.25">
      <c r="A113" s="5"/>
      <c r="B113" s="54" t="str">
        <f>CHOOSE('TAB 1'!$A$3, "For example Dutch standards.", "bijv. Nederlandse normen.", "Zum Beispiel Niederländische Normen.", "Par exemple, normes Néerlandaises.")</f>
        <v>For example Dutch standards.</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 customHeight="1" x14ac:dyDescent="0.25">
      <c r="A114" s="58" t="str">
        <f>CHOOSE('TAB 1'!$A$3, "REMARKS", "OPMERKINGEN", "BEMERKUNGEN", "REMARQUES")</f>
        <v>REMARKS</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99.95" customHeight="1" x14ac:dyDescent="0.25">
      <c r="A116" s="5"/>
      <c r="B116" s="6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sheetData>
  <sheetProtection algorithmName="SHA-512" hashValue="jpaWxFJlBZxj7LYl1GAq5fU+1Zji1z5fSN8DrtJ8+kKyYukeBpauR5c4/LBqjMZCOCnfhl4AoPUSNL9JisvAmQ==" saltValue="07csQAh98g5tFg1aYDbf1Q==" spinCount="100000" sheet="1" objects="1" scenarios="1" selectLockedCells="1"/>
  <mergeCells count="28">
    <mergeCell ref="B116:Z116"/>
    <mergeCell ref="A114:Z115"/>
    <mergeCell ref="A111:Z112"/>
    <mergeCell ref="B113:Z113"/>
    <mergeCell ref="B110:Z110"/>
    <mergeCell ref="A108:Z109"/>
    <mergeCell ref="A105:Z106"/>
    <mergeCell ref="A87:Z87"/>
    <mergeCell ref="A66:Z66"/>
    <mergeCell ref="B67:Z67"/>
    <mergeCell ref="B86:Z86"/>
    <mergeCell ref="A84:Z85"/>
    <mergeCell ref="B107:Z107"/>
    <mergeCell ref="B88:Z88"/>
    <mergeCell ref="A1:Z1"/>
    <mergeCell ref="B2:Z2"/>
    <mergeCell ref="B65:Z65"/>
    <mergeCell ref="A63:Z64"/>
    <mergeCell ref="A45:Z45"/>
    <mergeCell ref="B46:Z46"/>
    <mergeCell ref="A3:Z3"/>
    <mergeCell ref="B4:Z4"/>
    <mergeCell ref="B23:Z23"/>
    <mergeCell ref="A21:Z22"/>
    <mergeCell ref="A24:Z24"/>
    <mergeCell ref="B25:Z25"/>
    <mergeCell ref="A42:Z43"/>
    <mergeCell ref="B44:Z44"/>
  </mergeCells>
  <pageMargins left="0.7" right="0.7" top="0.75" bottom="0.75" header="0.3" footer="0.3"/>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AF7B-8B5C-1D45-A5A0-6632D886B97A}">
  <sheetPr codeName="Blad5"/>
  <dimension ref="A1:U72"/>
  <sheetViews>
    <sheetView zoomScaleNormal="100" zoomScalePageLayoutView="73" workbookViewId="0">
      <selection activeCell="C3" sqref="C3"/>
    </sheetView>
  </sheetViews>
  <sheetFormatPr defaultColWidth="8.85546875" defaultRowHeight="12.75" x14ac:dyDescent="0.25"/>
  <cols>
    <col min="1" max="2" width="20.7109375" style="3" customWidth="1"/>
    <col min="3" max="20" width="10.7109375" style="3" customWidth="1"/>
    <col min="21" max="21" width="150.7109375" style="2" customWidth="1"/>
    <col min="22" max="16384" width="8.85546875" style="3"/>
  </cols>
  <sheetData>
    <row r="1" spans="1:21" x14ac:dyDescent="0.25">
      <c r="A1" s="70"/>
      <c r="B1" s="70"/>
      <c r="C1" s="68" t="str">
        <f>CHOOSE('TAB 1'!$A$3, "ENVIRONMENTAL IMPACT per functional or declared unit (A1)", "MILIEUBELASTING per functionele eenheid of producteenheid (A1)", "UMWELTAUSWIRKUNGEN pro funktioneller oder deklarierter Einheit (A1)", "IMPACT ENVIRONNEMENTAL par unité fonctionnelle ou déclarée (A1)")</f>
        <v>ENVIRONMENTAL IMPACT per functional or declared unit (A1)</v>
      </c>
      <c r="D1" s="68"/>
      <c r="E1" s="68"/>
      <c r="F1" s="68"/>
      <c r="G1" s="68"/>
      <c r="H1" s="68"/>
      <c r="I1" s="68"/>
      <c r="J1" s="68"/>
      <c r="K1" s="68"/>
      <c r="L1" s="68"/>
      <c r="M1" s="68"/>
      <c r="N1" s="68"/>
      <c r="O1" s="68"/>
      <c r="P1" s="68"/>
      <c r="Q1" s="68"/>
      <c r="R1" s="68"/>
      <c r="S1" s="68"/>
      <c r="T1" s="68"/>
    </row>
    <row r="2" spans="1:21" x14ac:dyDescent="0.25">
      <c r="A2" s="6"/>
      <c r="B2" s="3" t="str">
        <f>CHOOSE('TAB 1'!$A$3,"UNIT","EENHEID", "EINHEIT", "UNITÉ")</f>
        <v>UNIT</v>
      </c>
      <c r="C2" s="3" t="s">
        <v>9</v>
      </c>
      <c r="D2" s="3" t="s">
        <v>10</v>
      </c>
      <c r="E2" s="3" t="s">
        <v>11</v>
      </c>
      <c r="F2" s="4" t="s">
        <v>26</v>
      </c>
      <c r="G2" s="3" t="s">
        <v>12</v>
      </c>
      <c r="H2" s="3" t="s">
        <v>13</v>
      </c>
      <c r="I2" s="3" t="s">
        <v>14</v>
      </c>
      <c r="J2" s="3" t="s">
        <v>15</v>
      </c>
      <c r="K2" s="3" t="s">
        <v>16</v>
      </c>
      <c r="L2" s="3" t="s">
        <v>17</v>
      </c>
      <c r="M2" s="3" t="s">
        <v>18</v>
      </c>
      <c r="N2" s="3" t="s">
        <v>19</v>
      </c>
      <c r="O2" s="3" t="s">
        <v>20</v>
      </c>
      <c r="P2" s="3" t="s">
        <v>21</v>
      </c>
      <c r="Q2" s="3" t="s">
        <v>22</v>
      </c>
      <c r="R2" s="3" t="s">
        <v>23</v>
      </c>
      <c r="S2" s="3" t="s">
        <v>24</v>
      </c>
      <c r="T2" s="3" t="s">
        <v>25</v>
      </c>
      <c r="U2" s="2" t="str">
        <f>CHOOSE('TAB 1'!$A$3, "ND = Not Declared", "ND = niet gedeclareerd", "ND = Nicht deklariert", "ND = Non déclaré")</f>
        <v>ND = Not Declared</v>
      </c>
    </row>
    <row r="3" spans="1:21" x14ac:dyDescent="0.25">
      <c r="A3" s="8" t="s">
        <v>62</v>
      </c>
      <c r="B3" s="8" t="s">
        <v>63</v>
      </c>
      <c r="C3" s="9">
        <v>0</v>
      </c>
      <c r="D3" s="9">
        <v>0</v>
      </c>
      <c r="E3" s="9">
        <v>0</v>
      </c>
      <c r="F3" s="9">
        <f>SUM(C3:E3)</f>
        <v>0</v>
      </c>
      <c r="G3" s="9">
        <v>0</v>
      </c>
      <c r="H3" s="9">
        <v>0</v>
      </c>
      <c r="I3" s="9">
        <v>0</v>
      </c>
      <c r="J3" s="9">
        <v>0</v>
      </c>
      <c r="K3" s="9">
        <v>0</v>
      </c>
      <c r="L3" s="9">
        <v>0</v>
      </c>
      <c r="M3" s="9">
        <v>0</v>
      </c>
      <c r="N3" s="9">
        <v>0</v>
      </c>
      <c r="O3" s="9">
        <v>0</v>
      </c>
      <c r="P3" s="9">
        <v>0</v>
      </c>
      <c r="Q3" s="9">
        <v>0</v>
      </c>
      <c r="R3" s="9">
        <v>0</v>
      </c>
      <c r="S3" s="9">
        <v>0</v>
      </c>
      <c r="T3" s="9">
        <v>0</v>
      </c>
      <c r="U3" s="2" t="str">
        <f>CHOOSE('TAB 1'!$A$3, "ADPE = Abiotic Depletion Potential for non-fossil resources", "ADPE = Uitputting van abiotische grondstoffen, excl. fossiele energiedragers", "ADPE = Abiotisches Erschöpfungspotenzial für nicht-fossile Ressourcen", "ADPE = Potentiel d’épuisement des ressources abiotiques non fossiles")</f>
        <v>ADPE = Abiotic Depletion Potential for non-fossil resources</v>
      </c>
    </row>
    <row r="4" spans="1:21" x14ac:dyDescent="0.25">
      <c r="A4" s="8" t="s">
        <v>64</v>
      </c>
      <c r="B4" s="8" t="s">
        <v>65</v>
      </c>
      <c r="C4" s="9">
        <v>0</v>
      </c>
      <c r="D4" s="9">
        <v>0</v>
      </c>
      <c r="E4" s="9">
        <v>0</v>
      </c>
      <c r="F4" s="9">
        <f t="shared" ref="F4:F9" si="0">SUM(C4:E4)</f>
        <v>0</v>
      </c>
      <c r="G4" s="9">
        <v>0</v>
      </c>
      <c r="H4" s="9">
        <v>0</v>
      </c>
      <c r="I4" s="9">
        <v>0</v>
      </c>
      <c r="J4" s="9">
        <v>0</v>
      </c>
      <c r="K4" s="9">
        <v>0</v>
      </c>
      <c r="L4" s="9">
        <v>0</v>
      </c>
      <c r="M4" s="9">
        <v>0</v>
      </c>
      <c r="N4" s="9">
        <v>0</v>
      </c>
      <c r="O4" s="9">
        <v>0</v>
      </c>
      <c r="P4" s="9">
        <v>0</v>
      </c>
      <c r="Q4" s="9">
        <v>0</v>
      </c>
      <c r="R4" s="9">
        <v>0</v>
      </c>
      <c r="S4" s="9">
        <v>0</v>
      </c>
      <c r="T4" s="9">
        <v>0</v>
      </c>
      <c r="U4" s="2" t="str">
        <f>CHOOSE('TAB 1'!$A$3, "ADPF = Abiotic Depletion Potential for fossil resources", "ADPF = Uitputting van fossiele energiedragers", "ADPF = Abiotisches Erschöpfungspotenzial für fossile Ressourcen", "ADPF = Potentiel d’épuisement des ressources abiotiques fossiles")</f>
        <v>ADPF = Abiotic Depletion Potential for fossil resources</v>
      </c>
    </row>
    <row r="5" spans="1:21" x14ac:dyDescent="0.25">
      <c r="A5" s="8" t="s">
        <v>66</v>
      </c>
      <c r="B5" s="8" t="s">
        <v>67</v>
      </c>
      <c r="C5" s="9">
        <v>0</v>
      </c>
      <c r="D5" s="9">
        <v>0</v>
      </c>
      <c r="E5" s="9">
        <v>0</v>
      </c>
      <c r="F5" s="9">
        <f t="shared" si="0"/>
        <v>0</v>
      </c>
      <c r="G5" s="9">
        <v>0</v>
      </c>
      <c r="H5" s="9">
        <v>0</v>
      </c>
      <c r="I5" s="9">
        <v>0</v>
      </c>
      <c r="J5" s="9">
        <v>0</v>
      </c>
      <c r="K5" s="9">
        <v>0</v>
      </c>
      <c r="L5" s="9">
        <v>0</v>
      </c>
      <c r="M5" s="9">
        <v>0</v>
      </c>
      <c r="N5" s="9">
        <v>0</v>
      </c>
      <c r="O5" s="9">
        <v>0</v>
      </c>
      <c r="P5" s="9">
        <v>0</v>
      </c>
      <c r="Q5" s="9">
        <v>0</v>
      </c>
      <c r="R5" s="9">
        <v>0</v>
      </c>
      <c r="S5" s="9">
        <v>0</v>
      </c>
      <c r="T5" s="9">
        <v>0</v>
      </c>
      <c r="U5" s="2" t="str">
        <f>CHOOSE('TAB 1'!$A$3, "GWP = Global Warming Potential", "GWP = Klimaatverandering", "GWP = Globales Erwärmungspotenzial", "GWP = Potentiel de réchauffement global")</f>
        <v>GWP = Global Warming Potential</v>
      </c>
    </row>
    <row r="6" spans="1:21" x14ac:dyDescent="0.25">
      <c r="A6" s="8" t="s">
        <v>1545</v>
      </c>
      <c r="B6" s="8" t="s">
        <v>68</v>
      </c>
      <c r="C6" s="9">
        <v>0</v>
      </c>
      <c r="D6" s="9">
        <v>0</v>
      </c>
      <c r="E6" s="9">
        <v>0</v>
      </c>
      <c r="F6" s="9">
        <f t="shared" si="0"/>
        <v>0</v>
      </c>
      <c r="G6" s="9">
        <v>0</v>
      </c>
      <c r="H6" s="9">
        <v>0</v>
      </c>
      <c r="I6" s="9">
        <v>0</v>
      </c>
      <c r="J6" s="9">
        <v>0</v>
      </c>
      <c r="K6" s="9">
        <v>0</v>
      </c>
      <c r="L6" s="9">
        <v>0</v>
      </c>
      <c r="M6" s="9">
        <v>0</v>
      </c>
      <c r="N6" s="9">
        <v>0</v>
      </c>
      <c r="O6" s="9">
        <v>0</v>
      </c>
      <c r="P6" s="9">
        <v>0</v>
      </c>
      <c r="Q6" s="9">
        <v>0</v>
      </c>
      <c r="R6" s="9">
        <v>0</v>
      </c>
      <c r="S6" s="9">
        <v>0</v>
      </c>
      <c r="T6" s="9">
        <v>0</v>
      </c>
      <c r="U6" s="2" t="str">
        <f>CHOOSE('TAB 1'!$A$3, "ODP = Depletion potential of the stratospheric ozone layer", "ODP = Ozonlaagaantasting", "ODP = Abbaupotenzial der stratosphärischen Ozonschicht", "ODP = Potentiel d’appauvrissement de l’ozone stratosphérique")</f>
        <v>ODP = Depletion potential of the stratospheric ozone layer</v>
      </c>
    </row>
    <row r="7" spans="1:21" x14ac:dyDescent="0.25">
      <c r="A7" s="8" t="s">
        <v>1549</v>
      </c>
      <c r="B7" s="8" t="s">
        <v>69</v>
      </c>
      <c r="C7" s="9">
        <v>0</v>
      </c>
      <c r="D7" s="9">
        <v>0</v>
      </c>
      <c r="E7" s="9">
        <v>0</v>
      </c>
      <c r="F7" s="9">
        <f t="shared" si="0"/>
        <v>0</v>
      </c>
      <c r="G7" s="9">
        <v>0</v>
      </c>
      <c r="H7" s="9">
        <v>0</v>
      </c>
      <c r="I7" s="9">
        <v>0</v>
      </c>
      <c r="J7" s="9">
        <v>0</v>
      </c>
      <c r="K7" s="9">
        <v>0</v>
      </c>
      <c r="L7" s="9">
        <v>0</v>
      </c>
      <c r="M7" s="9">
        <v>0</v>
      </c>
      <c r="N7" s="9">
        <v>0</v>
      </c>
      <c r="O7" s="9">
        <v>0</v>
      </c>
      <c r="P7" s="9">
        <v>0</v>
      </c>
      <c r="Q7" s="9">
        <v>0</v>
      </c>
      <c r="R7" s="9">
        <v>0</v>
      </c>
      <c r="S7" s="9">
        <v>0</v>
      </c>
      <c r="T7" s="9">
        <v>0</v>
      </c>
      <c r="U7" s="2" t="str">
        <f>CHOOSE('TAB 1'!$A$3, "POCP = Formation potential of tropospheric ozone photochemical oxidants", "POCP = Photochemische oxidantvorming", "POCP = Bildungspotenzial der photochemischen Oxidantien des troposphärischen Ozons", "POCP = Potentiel d’oxydation photochimique de l’ozone troposphérique")</f>
        <v>POCP = Formation potential of tropospheric ozone photochemical oxidants</v>
      </c>
    </row>
    <row r="8" spans="1:21" x14ac:dyDescent="0.25">
      <c r="A8" s="8" t="s">
        <v>1547</v>
      </c>
      <c r="B8" s="8" t="s">
        <v>70</v>
      </c>
      <c r="C8" s="9">
        <v>0</v>
      </c>
      <c r="D8" s="9">
        <v>0</v>
      </c>
      <c r="E8" s="9">
        <v>0</v>
      </c>
      <c r="F8" s="9">
        <f t="shared" si="0"/>
        <v>0</v>
      </c>
      <c r="G8" s="9">
        <v>0</v>
      </c>
      <c r="H8" s="9">
        <v>0</v>
      </c>
      <c r="I8" s="9">
        <v>0</v>
      </c>
      <c r="J8" s="9">
        <v>0</v>
      </c>
      <c r="K8" s="9">
        <v>0</v>
      </c>
      <c r="L8" s="9">
        <v>0</v>
      </c>
      <c r="M8" s="9">
        <v>0</v>
      </c>
      <c r="N8" s="9">
        <v>0</v>
      </c>
      <c r="O8" s="9">
        <v>0</v>
      </c>
      <c r="P8" s="9">
        <v>0</v>
      </c>
      <c r="Q8" s="9">
        <v>0</v>
      </c>
      <c r="R8" s="9">
        <v>0</v>
      </c>
      <c r="S8" s="9">
        <v>0</v>
      </c>
      <c r="T8" s="9">
        <v>0</v>
      </c>
      <c r="U8" s="2" t="str">
        <f>CHOOSE('TAB 1'!$A$3, "AP = Acidification Potential of land and water", "AP = Verzuring", "AP = Versauerungspotenzial von Boden und Wasser", "AP = Potentiel d’acidification des terres et des eaux")</f>
        <v>AP = Acidification Potential of land and water</v>
      </c>
    </row>
    <row r="9" spans="1:21" x14ac:dyDescent="0.25">
      <c r="A9" s="8" t="s">
        <v>71</v>
      </c>
      <c r="B9" s="8" t="s">
        <v>1603</v>
      </c>
      <c r="C9" s="9">
        <v>0</v>
      </c>
      <c r="D9" s="9">
        <v>0</v>
      </c>
      <c r="E9" s="9">
        <v>0</v>
      </c>
      <c r="F9" s="9">
        <f t="shared" si="0"/>
        <v>0</v>
      </c>
      <c r="G9" s="9">
        <v>0</v>
      </c>
      <c r="H9" s="9">
        <v>0</v>
      </c>
      <c r="I9" s="9">
        <v>0</v>
      </c>
      <c r="J9" s="9">
        <v>0</v>
      </c>
      <c r="K9" s="9">
        <v>0</v>
      </c>
      <c r="L9" s="9">
        <v>0</v>
      </c>
      <c r="M9" s="9">
        <v>0</v>
      </c>
      <c r="N9" s="9">
        <v>0</v>
      </c>
      <c r="O9" s="9">
        <v>0</v>
      </c>
      <c r="P9" s="9">
        <v>0</v>
      </c>
      <c r="Q9" s="9">
        <v>0</v>
      </c>
      <c r="R9" s="9">
        <v>0</v>
      </c>
      <c r="S9" s="9">
        <v>0</v>
      </c>
      <c r="T9" s="9">
        <v>0</v>
      </c>
      <c r="U9" s="2" t="str">
        <f>CHOOSE('TAB 1'!$A$3, "EP = Eutrophication Potential", "EP = Vermesting", "EP = Eutrophierungspotenzial", "EP =Potentiel d’eutrophisation")</f>
        <v>EP = Eutrophication Potential</v>
      </c>
    </row>
    <row r="10" spans="1:21" ht="15" customHeight="1" x14ac:dyDescent="0.25">
      <c r="A10" s="71" t="str">
        <f>CHOOSE('TAB 1'!$A$3, "Toxicity indicators and ECI (Dutch market)", "Indicatoren toxiciteiten en MKI (Nederlandse markt)", "Toxizitätsindikatoren und ECI (Niederländischer Markt)", "Indicateurs de toxicité et ICE (marché Néerlandais)")</f>
        <v>Toxicity indicators and ECI (Dutch market)</v>
      </c>
      <c r="B10" s="71"/>
      <c r="C10" s="69"/>
      <c r="D10" s="69"/>
      <c r="E10" s="69"/>
      <c r="F10" s="69"/>
      <c r="G10" s="69"/>
      <c r="H10" s="69"/>
      <c r="I10" s="69"/>
      <c r="J10" s="69"/>
      <c r="K10" s="69"/>
      <c r="L10" s="69"/>
      <c r="M10" s="69"/>
      <c r="N10" s="69"/>
      <c r="O10" s="69"/>
      <c r="P10" s="69"/>
      <c r="Q10" s="69"/>
      <c r="R10" s="69"/>
      <c r="S10" s="69"/>
      <c r="T10" s="69"/>
      <c r="U10" s="66"/>
    </row>
    <row r="11" spans="1:21" x14ac:dyDescent="0.25">
      <c r="A11" s="71"/>
      <c r="B11" s="71"/>
      <c r="C11" s="3" t="s">
        <v>9</v>
      </c>
      <c r="D11" s="3" t="s">
        <v>10</v>
      </c>
      <c r="E11" s="3" t="s">
        <v>11</v>
      </c>
      <c r="F11" s="4" t="s">
        <v>26</v>
      </c>
      <c r="G11" s="3" t="s">
        <v>12</v>
      </c>
      <c r="H11" s="3" t="s">
        <v>13</v>
      </c>
      <c r="I11" s="3" t="s">
        <v>14</v>
      </c>
      <c r="J11" s="3" t="s">
        <v>15</v>
      </c>
      <c r="K11" s="3" t="s">
        <v>16</v>
      </c>
      <c r="L11" s="3" t="s">
        <v>17</v>
      </c>
      <c r="M11" s="3" t="s">
        <v>18</v>
      </c>
      <c r="N11" s="3" t="s">
        <v>19</v>
      </c>
      <c r="O11" s="3" t="s">
        <v>20</v>
      </c>
      <c r="P11" s="3" t="s">
        <v>21</v>
      </c>
      <c r="Q11" s="3" t="s">
        <v>22</v>
      </c>
      <c r="R11" s="3" t="s">
        <v>23</v>
      </c>
      <c r="S11" s="3" t="s">
        <v>24</v>
      </c>
      <c r="T11" s="3" t="s">
        <v>25</v>
      </c>
      <c r="U11" s="66"/>
    </row>
    <row r="12" spans="1:21" x14ac:dyDescent="0.25">
      <c r="A12" s="8" t="s">
        <v>72</v>
      </c>
      <c r="B12" s="8" t="s">
        <v>1602</v>
      </c>
      <c r="C12" s="9">
        <v>0</v>
      </c>
      <c r="D12" s="9">
        <v>0</v>
      </c>
      <c r="E12" s="9">
        <v>0</v>
      </c>
      <c r="F12" s="9">
        <f t="shared" ref="F12:F17" si="1">SUM(C12:E12)</f>
        <v>0</v>
      </c>
      <c r="G12" s="9">
        <v>0</v>
      </c>
      <c r="H12" s="9">
        <v>0</v>
      </c>
      <c r="I12" s="9">
        <v>0</v>
      </c>
      <c r="J12" s="9">
        <v>0</v>
      </c>
      <c r="K12" s="9">
        <v>0</v>
      </c>
      <c r="L12" s="9">
        <v>0</v>
      </c>
      <c r="M12" s="9">
        <v>0</v>
      </c>
      <c r="N12" s="9">
        <v>0</v>
      </c>
      <c r="O12" s="9">
        <v>0</v>
      </c>
      <c r="P12" s="9">
        <v>0</v>
      </c>
      <c r="Q12" s="9">
        <v>0</v>
      </c>
      <c r="R12" s="9">
        <v>0</v>
      </c>
      <c r="S12" s="9">
        <v>0</v>
      </c>
      <c r="T12" s="9">
        <v>0</v>
      </c>
      <c r="U12" s="2" t="str">
        <f>CHOOSE('TAB 1'!$A$3, "HTP = Human Toxicity Potential", "HTP = humaan-toxicologische effecten", "HTP = Human-Toxizitäts-Potenzial", "HTP = Potentiel de toxicité pour l’homme")</f>
        <v>HTP = Human Toxicity Potential</v>
      </c>
    </row>
    <row r="13" spans="1:21" x14ac:dyDescent="0.25">
      <c r="A13" s="8" t="s">
        <v>73</v>
      </c>
      <c r="B13" s="8" t="s">
        <v>1602</v>
      </c>
      <c r="C13" s="9">
        <v>0</v>
      </c>
      <c r="D13" s="9">
        <v>0</v>
      </c>
      <c r="E13" s="9">
        <v>0</v>
      </c>
      <c r="F13" s="9">
        <f t="shared" si="1"/>
        <v>0</v>
      </c>
      <c r="G13" s="9">
        <v>0</v>
      </c>
      <c r="H13" s="9">
        <v>0</v>
      </c>
      <c r="I13" s="9">
        <v>0</v>
      </c>
      <c r="J13" s="9">
        <v>0</v>
      </c>
      <c r="K13" s="9">
        <v>0</v>
      </c>
      <c r="L13" s="9">
        <v>0</v>
      </c>
      <c r="M13" s="9">
        <v>0</v>
      </c>
      <c r="N13" s="9">
        <v>0</v>
      </c>
      <c r="O13" s="9">
        <v>0</v>
      </c>
      <c r="P13" s="9">
        <v>0</v>
      </c>
      <c r="Q13" s="9">
        <v>0</v>
      </c>
      <c r="R13" s="9">
        <v>0</v>
      </c>
      <c r="S13" s="9">
        <v>0</v>
      </c>
      <c r="T13" s="9">
        <v>0</v>
      </c>
      <c r="U13" s="2" t="str">
        <f>CHOOSE('TAB 1'!$A$3, "FAETP = Fresh water aquatic ecotoxicity potential", "FAETP = Ecotoxicologische effecten, aquatisch (zoetwater)", "FAETP = Aquatisches Ökotoxizitätspotenzial von Süßwasser", "FAETP = Potentiel d’écotoxicité aquatique dans l’eau douce")</f>
        <v>FAETP = Fresh water aquatic ecotoxicity potential</v>
      </c>
    </row>
    <row r="14" spans="1:21" x14ac:dyDescent="0.25">
      <c r="A14" s="8" t="s">
        <v>74</v>
      </c>
      <c r="B14" s="8" t="s">
        <v>1602</v>
      </c>
      <c r="C14" s="9">
        <v>0</v>
      </c>
      <c r="D14" s="9">
        <v>0</v>
      </c>
      <c r="E14" s="9">
        <v>0</v>
      </c>
      <c r="F14" s="9">
        <f t="shared" si="1"/>
        <v>0</v>
      </c>
      <c r="G14" s="9">
        <v>0</v>
      </c>
      <c r="H14" s="9">
        <v>0</v>
      </c>
      <c r="I14" s="9">
        <v>0</v>
      </c>
      <c r="J14" s="9">
        <v>0</v>
      </c>
      <c r="K14" s="9">
        <v>0</v>
      </c>
      <c r="L14" s="9">
        <v>0</v>
      </c>
      <c r="M14" s="9">
        <v>0</v>
      </c>
      <c r="N14" s="9">
        <v>0</v>
      </c>
      <c r="O14" s="9">
        <v>0</v>
      </c>
      <c r="P14" s="9">
        <v>0</v>
      </c>
      <c r="Q14" s="9">
        <v>0</v>
      </c>
      <c r="R14" s="9">
        <v>0</v>
      </c>
      <c r="S14" s="9">
        <v>0</v>
      </c>
      <c r="T14" s="9">
        <v>0</v>
      </c>
      <c r="U14" s="2" t="str">
        <f>CHOOSE('TAB 1'!$A$3, "MAETP = Marine aquatic ecotoxicity potential", "MAETP = Ecotoxicologische effecten, aquatisch (zeewater)", "MAETP = Aquatisches Ökotoxizitätspotenzial im Meer", "MAETP = Potentiel d’écotoxicité aquatique marine")</f>
        <v>MAETP = Marine aquatic ecotoxicity potential</v>
      </c>
    </row>
    <row r="15" spans="1:21" x14ac:dyDescent="0.25">
      <c r="A15" s="8" t="s">
        <v>75</v>
      </c>
      <c r="B15" s="8" t="s">
        <v>1602</v>
      </c>
      <c r="C15" s="9">
        <v>0</v>
      </c>
      <c r="D15" s="9">
        <v>0</v>
      </c>
      <c r="E15" s="9">
        <v>0</v>
      </c>
      <c r="F15" s="9">
        <f t="shared" si="1"/>
        <v>0</v>
      </c>
      <c r="G15" s="9">
        <v>0</v>
      </c>
      <c r="H15" s="9">
        <v>0</v>
      </c>
      <c r="I15" s="9">
        <v>0</v>
      </c>
      <c r="J15" s="9">
        <v>0</v>
      </c>
      <c r="K15" s="9">
        <v>0</v>
      </c>
      <c r="L15" s="9">
        <v>0</v>
      </c>
      <c r="M15" s="9">
        <v>0</v>
      </c>
      <c r="N15" s="9">
        <v>0</v>
      </c>
      <c r="O15" s="9">
        <v>0</v>
      </c>
      <c r="P15" s="9">
        <v>0</v>
      </c>
      <c r="Q15" s="9">
        <v>0</v>
      </c>
      <c r="R15" s="9">
        <v>0</v>
      </c>
      <c r="S15" s="9">
        <v>0</v>
      </c>
      <c r="T15" s="9">
        <v>0</v>
      </c>
      <c r="U15" s="2" t="str">
        <f>CHOOSE('TAB 1'!$A$3, "TETP = Terrestrial ecotoxicity potential", "TETP = Ecotoxicologische effecten, terrestrisch", "TETP = Terrestrisches Ökotoxizitätspotenzial", "TETP = Potentiel d’écotoxicité terrestre")</f>
        <v>TETP = Terrestrial ecotoxicity potential</v>
      </c>
    </row>
    <row r="16" spans="1:21" x14ac:dyDescent="0.25">
      <c r="A16" s="3" t="s">
        <v>76</v>
      </c>
      <c r="B16" s="8" t="s">
        <v>77</v>
      </c>
      <c r="C16" s="9">
        <v>0</v>
      </c>
      <c r="D16" s="9">
        <v>0</v>
      </c>
      <c r="E16" s="9">
        <v>0</v>
      </c>
      <c r="F16" s="9">
        <f t="shared" si="1"/>
        <v>0</v>
      </c>
      <c r="G16" s="9">
        <v>0</v>
      </c>
      <c r="H16" s="9">
        <v>0</v>
      </c>
      <c r="I16" s="9">
        <v>0</v>
      </c>
      <c r="J16" s="9">
        <v>0</v>
      </c>
      <c r="K16" s="9">
        <v>0</v>
      </c>
      <c r="L16" s="9">
        <v>0</v>
      </c>
      <c r="M16" s="9">
        <v>0</v>
      </c>
      <c r="N16" s="9">
        <v>0</v>
      </c>
      <c r="O16" s="9">
        <v>0</v>
      </c>
      <c r="P16" s="9">
        <v>0</v>
      </c>
      <c r="Q16" s="9">
        <v>0</v>
      </c>
      <c r="R16" s="9">
        <v>0</v>
      </c>
      <c r="S16" s="9">
        <v>0</v>
      </c>
      <c r="T16" s="9">
        <v>0</v>
      </c>
      <c r="U16" s="2" t="str">
        <f>CHOOSE('TAB 1'!$A$3, "ECI = Environmental Cost Indicator", "MKI = Milieu Kosten Indicator", "ECI = Umweltkostenindikator", "ECI = Indicateur de coût environnemental")</f>
        <v>ECI = Environmental Cost Indicator</v>
      </c>
    </row>
    <row r="17" spans="1:21" x14ac:dyDescent="0.25">
      <c r="A17" s="8" t="s">
        <v>1543</v>
      </c>
      <c r="B17" s="8" t="s">
        <v>63</v>
      </c>
      <c r="C17" s="9">
        <v>0</v>
      </c>
      <c r="D17" s="9">
        <v>0</v>
      </c>
      <c r="E17" s="9">
        <v>0</v>
      </c>
      <c r="F17" s="9">
        <f t="shared" si="1"/>
        <v>0</v>
      </c>
      <c r="G17" s="9">
        <v>0</v>
      </c>
      <c r="H17" s="9">
        <v>0</v>
      </c>
      <c r="I17" s="9">
        <v>0</v>
      </c>
      <c r="J17" s="9">
        <v>0</v>
      </c>
      <c r="K17" s="9">
        <v>0</v>
      </c>
      <c r="L17" s="9">
        <v>0</v>
      </c>
      <c r="M17" s="9">
        <v>0</v>
      </c>
      <c r="N17" s="9">
        <v>0</v>
      </c>
      <c r="O17" s="9">
        <v>0</v>
      </c>
      <c r="P17" s="9">
        <v>0</v>
      </c>
      <c r="Q17" s="9">
        <v>0</v>
      </c>
      <c r="R17" s="9">
        <v>0</v>
      </c>
      <c r="S17" s="9">
        <v>0</v>
      </c>
      <c r="T17" s="9">
        <v>0</v>
      </c>
      <c r="U17" s="2" t="str">
        <f>CHOOSE('TAB 1'!$A$3, "ADPF = Abiotic Depletion Potential for fossil resources expressed in [kg Sb eq.]", "ADPF = Uitputting van fossiele energiedragers uitgedrukt in [kg Sb eq.]", "ADPF = Abiotisches Erschöpfungspotenzial für fossile Ressourcen, ausgedrückt in [kg Sb eq.]", "ADPF = Potentiel d’épuisement des ressources abiotiques fossiles exprimé en [kg Sb eq]")</f>
        <v>ADPF = Abiotic Depletion Potential for fossil resources expressed in [kg Sb eq.]</v>
      </c>
    </row>
    <row r="18" spans="1:21" x14ac:dyDescent="0.25">
      <c r="A18" s="67"/>
      <c r="B18" s="67"/>
      <c r="C18" s="69"/>
      <c r="D18" s="69"/>
      <c r="E18" s="69"/>
      <c r="F18" s="69"/>
      <c r="G18" s="69"/>
      <c r="H18" s="69"/>
      <c r="I18" s="69"/>
      <c r="J18" s="69"/>
      <c r="K18" s="69"/>
      <c r="L18" s="69"/>
      <c r="M18" s="69"/>
      <c r="N18" s="69"/>
      <c r="O18" s="69"/>
      <c r="P18" s="69"/>
      <c r="Q18" s="69"/>
      <c r="R18" s="69"/>
      <c r="S18" s="69"/>
      <c r="T18" s="69"/>
      <c r="U18" s="66"/>
    </row>
    <row r="19" spans="1:21" x14ac:dyDescent="0.25">
      <c r="A19" s="67"/>
      <c r="B19" s="67"/>
      <c r="C19" s="68" t="str">
        <f>CHOOSE('TAB 1'!$A$3, "ENVIRONMENTAL IMPACT per functional or declared unit (core indicators A2)", "MILIEUBELASTING per functionele eenheid of producteenheid (basis indicatoren A2)", "UMWELTAUSWIRKUNGEN pro funktioneller oder deklarierter Einheit (Kernindikatoren A2)", "IMPACT ENVIRONNEMENTAL par unité fonctionnelle ou déclarée (indicateurs de base A2)")</f>
        <v>ENVIRONMENTAL IMPACT per functional or declared unit (core indicators A2)</v>
      </c>
      <c r="D19" s="68"/>
      <c r="E19" s="68"/>
      <c r="F19" s="68"/>
      <c r="G19" s="68"/>
      <c r="H19" s="68"/>
      <c r="I19" s="68"/>
      <c r="J19" s="68"/>
      <c r="K19" s="68"/>
      <c r="L19" s="68"/>
      <c r="M19" s="68"/>
      <c r="N19" s="68"/>
      <c r="O19" s="68"/>
      <c r="P19" s="68"/>
      <c r="Q19" s="68"/>
      <c r="R19" s="68"/>
      <c r="S19" s="68"/>
      <c r="T19" s="68"/>
      <c r="U19" s="66"/>
    </row>
    <row r="20" spans="1:21" x14ac:dyDescent="0.25">
      <c r="A20" s="8"/>
      <c r="B20" s="3" t="str">
        <f>CHOOSE('TAB 1'!$A$3,"UNIT","EENHEID", "EINHEIT", "UNITÉ")</f>
        <v>UNIT</v>
      </c>
      <c r="C20" s="10" t="s">
        <v>9</v>
      </c>
      <c r="D20" s="10" t="s">
        <v>10</v>
      </c>
      <c r="E20" s="10" t="s">
        <v>11</v>
      </c>
      <c r="F20" s="10" t="s">
        <v>26</v>
      </c>
      <c r="G20" s="10" t="s">
        <v>12</v>
      </c>
      <c r="H20" s="10" t="s">
        <v>13</v>
      </c>
      <c r="I20" s="10" t="s">
        <v>14</v>
      </c>
      <c r="J20" s="10" t="s">
        <v>15</v>
      </c>
      <c r="K20" s="10" t="s">
        <v>16</v>
      </c>
      <c r="L20" s="10" t="s">
        <v>17</v>
      </c>
      <c r="M20" s="10" t="s">
        <v>18</v>
      </c>
      <c r="N20" s="10" t="s">
        <v>19</v>
      </c>
      <c r="O20" s="10" t="s">
        <v>20</v>
      </c>
      <c r="P20" s="10" t="s">
        <v>21</v>
      </c>
      <c r="Q20" s="10" t="s">
        <v>22</v>
      </c>
      <c r="R20" s="10" t="s">
        <v>23</v>
      </c>
      <c r="S20" s="10" t="s">
        <v>24</v>
      </c>
      <c r="T20" s="10" t="s">
        <v>25</v>
      </c>
      <c r="U20" s="2" t="str">
        <f>CHOOSE('TAB 1'!$A$3, "ND = Not Declared", "ND = niet gedeclareerd", "ND = Nicht deklariert", "ND = Non déclaré")</f>
        <v>ND = Not Declared</v>
      </c>
    </row>
    <row r="21" spans="1:21" x14ac:dyDescent="0.25">
      <c r="A21" s="8" t="s">
        <v>44</v>
      </c>
      <c r="B21" s="8" t="s">
        <v>78</v>
      </c>
      <c r="C21" s="9">
        <v>0</v>
      </c>
      <c r="D21" s="9">
        <v>0</v>
      </c>
      <c r="E21" s="9">
        <v>0</v>
      </c>
      <c r="F21" s="9">
        <f t="shared" ref="F21:F33" si="2">SUM(C21:E21)</f>
        <v>0</v>
      </c>
      <c r="G21" s="9">
        <v>0</v>
      </c>
      <c r="H21" s="9">
        <v>0</v>
      </c>
      <c r="I21" s="9">
        <v>0</v>
      </c>
      <c r="J21" s="9">
        <v>0</v>
      </c>
      <c r="K21" s="9">
        <v>0</v>
      </c>
      <c r="L21" s="9">
        <v>0</v>
      </c>
      <c r="M21" s="9">
        <v>0</v>
      </c>
      <c r="N21" s="9">
        <v>0</v>
      </c>
      <c r="O21" s="9">
        <v>0</v>
      </c>
      <c r="P21" s="9">
        <v>0</v>
      </c>
      <c r="Q21" s="9">
        <v>0</v>
      </c>
      <c r="R21" s="9">
        <v>0</v>
      </c>
      <c r="S21" s="9">
        <v>0</v>
      </c>
      <c r="T21" s="9">
        <v>0</v>
      </c>
      <c r="U21" s="2" t="str">
        <f>CHOOSE('TAB 1'!$A$3, "GWP-total = Global Warming Potential total", "GWP-total = Klimaatverandering totaal", "GWP-total = Globales Erwärmungspotenzial insgesamt", "GWP-total = Potentiel total de réchauffement global")</f>
        <v>GWP-total = Global Warming Potential total</v>
      </c>
    </row>
    <row r="22" spans="1:21" x14ac:dyDescent="0.25">
      <c r="A22" s="8" t="s">
        <v>45</v>
      </c>
      <c r="B22" s="8" t="s">
        <v>78</v>
      </c>
      <c r="C22" s="9">
        <v>0</v>
      </c>
      <c r="D22" s="9">
        <v>0</v>
      </c>
      <c r="E22" s="9">
        <v>0</v>
      </c>
      <c r="F22" s="9">
        <f t="shared" si="2"/>
        <v>0</v>
      </c>
      <c r="G22" s="9">
        <v>0</v>
      </c>
      <c r="H22" s="9">
        <v>0</v>
      </c>
      <c r="I22" s="9">
        <v>0</v>
      </c>
      <c r="J22" s="9">
        <v>0</v>
      </c>
      <c r="K22" s="9">
        <v>0</v>
      </c>
      <c r="L22" s="9">
        <v>0</v>
      </c>
      <c r="M22" s="9">
        <v>0</v>
      </c>
      <c r="N22" s="9">
        <v>0</v>
      </c>
      <c r="O22" s="9">
        <v>0</v>
      </c>
      <c r="P22" s="9">
        <v>0</v>
      </c>
      <c r="Q22" s="9">
        <v>0</v>
      </c>
      <c r="R22" s="9">
        <v>0</v>
      </c>
      <c r="S22" s="9">
        <v>0</v>
      </c>
      <c r="T22" s="9">
        <v>0</v>
      </c>
      <c r="U22" s="2" t="str">
        <f>CHOOSE('TAB 1'!$A$3, "GWP-fossil = Global Warming Potential fossil fuels", "GWP-fossil = Klimaatverandering fossiele brandstoffen", "GWP-fossil = Globales Erwärmungspotenzial fossiler Brennstoffe", "GWP-fossil = Potentiel de réchauffement global des combustibles fossiles")</f>
        <v>GWP-fossil = Global Warming Potential fossil fuels</v>
      </c>
    </row>
    <row r="23" spans="1:21" x14ac:dyDescent="0.25">
      <c r="A23" s="8" t="s">
        <v>46</v>
      </c>
      <c r="B23" s="8" t="s">
        <v>78</v>
      </c>
      <c r="C23" s="9">
        <v>0</v>
      </c>
      <c r="D23" s="9">
        <v>0</v>
      </c>
      <c r="E23" s="9">
        <v>0</v>
      </c>
      <c r="F23" s="9">
        <f t="shared" si="2"/>
        <v>0</v>
      </c>
      <c r="G23" s="9">
        <v>0</v>
      </c>
      <c r="H23" s="9">
        <v>0</v>
      </c>
      <c r="I23" s="9">
        <v>0</v>
      </c>
      <c r="J23" s="9">
        <v>0</v>
      </c>
      <c r="K23" s="9">
        <v>0</v>
      </c>
      <c r="L23" s="9">
        <v>0</v>
      </c>
      <c r="M23" s="9">
        <v>0</v>
      </c>
      <c r="N23" s="9">
        <v>0</v>
      </c>
      <c r="O23" s="9">
        <v>0</v>
      </c>
      <c r="P23" s="9">
        <v>0</v>
      </c>
      <c r="Q23" s="9">
        <v>0</v>
      </c>
      <c r="R23" s="9">
        <v>0</v>
      </c>
      <c r="S23" s="9">
        <v>0</v>
      </c>
      <c r="T23" s="9">
        <v>0</v>
      </c>
      <c r="U23" s="2" t="str">
        <f>CHOOSE('TAB 1'!$A$3, "GWP-biogenic = Global Warming Potential biogenic", "GWP-biogenic = Klimaatverandering biogeen", "GWP-biogenic = Erderwärmungspotenzial biogen", "GWP-biogenic = Potentiel de réchauffement global")</f>
        <v>GWP-biogenic = Global Warming Potential biogenic</v>
      </c>
    </row>
    <row r="24" spans="1:21" x14ac:dyDescent="0.25">
      <c r="A24" s="8" t="s">
        <v>1542</v>
      </c>
      <c r="B24" s="8" t="s">
        <v>78</v>
      </c>
      <c r="C24" s="9">
        <v>0</v>
      </c>
      <c r="D24" s="9">
        <v>0</v>
      </c>
      <c r="E24" s="9">
        <v>0</v>
      </c>
      <c r="F24" s="9">
        <f t="shared" si="2"/>
        <v>0</v>
      </c>
      <c r="G24" s="9">
        <v>0</v>
      </c>
      <c r="H24" s="9">
        <v>0</v>
      </c>
      <c r="I24" s="9">
        <v>0</v>
      </c>
      <c r="J24" s="9">
        <v>0</v>
      </c>
      <c r="K24" s="9">
        <v>0</v>
      </c>
      <c r="L24" s="9">
        <v>0</v>
      </c>
      <c r="M24" s="9">
        <v>0</v>
      </c>
      <c r="N24" s="9">
        <v>0</v>
      </c>
      <c r="O24" s="9">
        <v>0</v>
      </c>
      <c r="P24" s="9">
        <v>0</v>
      </c>
      <c r="Q24" s="9">
        <v>0</v>
      </c>
      <c r="R24" s="9">
        <v>0</v>
      </c>
      <c r="S24" s="9">
        <v>0</v>
      </c>
      <c r="T24" s="9">
        <v>0</v>
      </c>
      <c r="U24" s="2" t="str">
        <f>CHOOSE('TAB 1'!$A$3, "GWP-luluc = Global Warming Potential land use and land use change", "GWP-luluc = Klimaatverandering landgebruik", "GWP-luluc = Globales Erwärmungspotenzial Landnutzung und Landnutzungsänderung", "GWP-luluc = Potentiel de réchauffement global de l’utilisation des terres et du changement d’affectation des terres")</f>
        <v>GWP-luluc = Global Warming Potential land use and land use change</v>
      </c>
    </row>
    <row r="25" spans="1:21" x14ac:dyDescent="0.25">
      <c r="A25" s="4" t="s">
        <v>1544</v>
      </c>
      <c r="B25" s="8" t="s">
        <v>79</v>
      </c>
      <c r="C25" s="9">
        <v>0</v>
      </c>
      <c r="D25" s="9">
        <v>0</v>
      </c>
      <c r="E25" s="9">
        <v>0</v>
      </c>
      <c r="F25" s="9">
        <f t="shared" si="2"/>
        <v>0</v>
      </c>
      <c r="G25" s="9">
        <v>0</v>
      </c>
      <c r="H25" s="9">
        <v>0</v>
      </c>
      <c r="I25" s="9">
        <v>0</v>
      </c>
      <c r="J25" s="9">
        <v>0</v>
      </c>
      <c r="K25" s="9">
        <v>0</v>
      </c>
      <c r="L25" s="9">
        <v>0</v>
      </c>
      <c r="M25" s="9">
        <v>0</v>
      </c>
      <c r="N25" s="9">
        <v>0</v>
      </c>
      <c r="O25" s="9">
        <v>0</v>
      </c>
      <c r="P25" s="9">
        <v>0</v>
      </c>
      <c r="Q25" s="9">
        <v>0</v>
      </c>
      <c r="R25" s="9">
        <v>0</v>
      </c>
      <c r="S25" s="9">
        <v>0</v>
      </c>
      <c r="T25" s="9">
        <v>0</v>
      </c>
      <c r="U25" s="2" t="str">
        <f>CHOOSE('TAB 1'!$A$3, "ODP = Depletion potential of the stratospheric ozone layer", "ODP = Ozonlaagaantasting", "ODP = Abbaupotenzial der stratosphärischen Ozonschicht", "ODP = Potentiel d’appauvrissement de l’ozone stratosphérique")</f>
        <v>ODP = Depletion potential of the stratospheric ozone layer</v>
      </c>
    </row>
    <row r="26" spans="1:21" x14ac:dyDescent="0.25">
      <c r="A26" s="8" t="s">
        <v>1546</v>
      </c>
      <c r="B26" s="8" t="s">
        <v>80</v>
      </c>
      <c r="C26" s="9">
        <v>0</v>
      </c>
      <c r="D26" s="9">
        <v>0</v>
      </c>
      <c r="E26" s="9">
        <v>0</v>
      </c>
      <c r="F26" s="9">
        <f t="shared" si="2"/>
        <v>0</v>
      </c>
      <c r="G26" s="9">
        <v>0</v>
      </c>
      <c r="H26" s="9">
        <v>0</v>
      </c>
      <c r="I26" s="9">
        <v>0</v>
      </c>
      <c r="J26" s="9">
        <v>0</v>
      </c>
      <c r="K26" s="9">
        <v>0</v>
      </c>
      <c r="L26" s="9">
        <v>0</v>
      </c>
      <c r="M26" s="9">
        <v>0</v>
      </c>
      <c r="N26" s="9">
        <v>0</v>
      </c>
      <c r="O26" s="9">
        <v>0</v>
      </c>
      <c r="P26" s="9">
        <v>0</v>
      </c>
      <c r="Q26" s="9">
        <v>0</v>
      </c>
      <c r="R26" s="9">
        <v>0</v>
      </c>
      <c r="S26" s="9">
        <v>0</v>
      </c>
      <c r="T26" s="9">
        <v>0</v>
      </c>
      <c r="U26" s="2" t="str">
        <f>CHOOSE('TAB 1'!$A$3, "AP = Acidification Potential, Accumulated Exceedence", "AP = Verzuring, geaccumuleerde overschrijding", "AP = Versauerungspotenzial, akkumulierte Überschreitung", "AP = Potentiel d’acidification, dépassement cumulé")</f>
        <v>AP = Acidification Potential, Accumulated Exceedence</v>
      </c>
    </row>
    <row r="27" spans="1:21" x14ac:dyDescent="0.25">
      <c r="A27" s="8" t="s">
        <v>47</v>
      </c>
      <c r="B27" s="8" t="s">
        <v>81</v>
      </c>
      <c r="C27" s="9">
        <v>0</v>
      </c>
      <c r="D27" s="9">
        <v>0</v>
      </c>
      <c r="E27" s="9">
        <v>0</v>
      </c>
      <c r="F27" s="9">
        <f t="shared" si="2"/>
        <v>0</v>
      </c>
      <c r="G27" s="9">
        <v>0</v>
      </c>
      <c r="H27" s="9">
        <v>0</v>
      </c>
      <c r="I27" s="9">
        <v>0</v>
      </c>
      <c r="J27" s="9">
        <v>0</v>
      </c>
      <c r="K27" s="9">
        <v>0</v>
      </c>
      <c r="L27" s="9">
        <v>0</v>
      </c>
      <c r="M27" s="9">
        <v>0</v>
      </c>
      <c r="N27" s="9">
        <v>0</v>
      </c>
      <c r="O27" s="9">
        <v>0</v>
      </c>
      <c r="P27" s="9">
        <v>0</v>
      </c>
      <c r="Q27" s="9">
        <v>0</v>
      </c>
      <c r="R27" s="9">
        <v>0</v>
      </c>
      <c r="S27" s="9">
        <v>0</v>
      </c>
      <c r="T27" s="9">
        <v>0</v>
      </c>
      <c r="U27" s="2" t="str">
        <f>CHOOSE('TAB 1'!$A$3, "EP-freshwater = Eutrophication Potential, fraction of nutrients reaching freshwater end compartment", "EP-freshwater = Vermesting, deel dat zoetwater compartiment bereikt", "EP-freshwater = Eutrophierungspotenzial, Anteil der Nährstoffe, die das Endkompartiment Süßwasser erreichen", "EP-freshwater = Potentiel d’eutrophisation, fraction des nutriments atteignant le compartiment final d’eau douce")</f>
        <v>EP-freshwater = Eutrophication Potential, fraction of nutrients reaching freshwater end compartment</v>
      </c>
    </row>
    <row r="28" spans="1:21" x14ac:dyDescent="0.25">
      <c r="A28" s="8" t="s">
        <v>48</v>
      </c>
      <c r="B28" s="8" t="s">
        <v>82</v>
      </c>
      <c r="C28" s="9">
        <v>0</v>
      </c>
      <c r="D28" s="9">
        <v>0</v>
      </c>
      <c r="E28" s="9">
        <v>0</v>
      </c>
      <c r="F28" s="9">
        <f t="shared" si="2"/>
        <v>0</v>
      </c>
      <c r="G28" s="9">
        <v>0</v>
      </c>
      <c r="H28" s="9">
        <v>0</v>
      </c>
      <c r="I28" s="9">
        <v>0</v>
      </c>
      <c r="J28" s="9">
        <v>0</v>
      </c>
      <c r="K28" s="9">
        <v>0</v>
      </c>
      <c r="L28" s="9">
        <v>0</v>
      </c>
      <c r="M28" s="9">
        <v>0</v>
      </c>
      <c r="N28" s="9">
        <v>0</v>
      </c>
      <c r="O28" s="9">
        <v>0</v>
      </c>
      <c r="P28" s="9">
        <v>0</v>
      </c>
      <c r="Q28" s="9">
        <v>0</v>
      </c>
      <c r="R28" s="9">
        <v>0</v>
      </c>
      <c r="S28" s="9">
        <v>0</v>
      </c>
      <c r="T28" s="9">
        <v>0</v>
      </c>
      <c r="U28" s="2" t="str">
        <f>CHOOSE('TAB 1'!$A$3, "EP-marine = Eutrophication Potential, fraction of nutrients reaching marine end compartment", "EP-marine = Vermesting, deel dat zoutwater compartiment bereikt", "EP-marine = Eutrophierungspotenzial, Anteil der Nährstoffe, die das Endkompartiment Meer erreichen", "Ep-marine = Potentiel d’eutrophisation, fraction des nutriments atteignant le compartiment final marin")</f>
        <v>EP-marine = Eutrophication Potential, fraction of nutrients reaching marine end compartment</v>
      </c>
    </row>
    <row r="29" spans="1:21" x14ac:dyDescent="0.25">
      <c r="A29" s="8" t="s">
        <v>49</v>
      </c>
      <c r="B29" s="8" t="s">
        <v>83</v>
      </c>
      <c r="C29" s="9">
        <v>0</v>
      </c>
      <c r="D29" s="9">
        <v>0</v>
      </c>
      <c r="E29" s="9">
        <v>0</v>
      </c>
      <c r="F29" s="9">
        <f t="shared" si="2"/>
        <v>0</v>
      </c>
      <c r="G29" s="9">
        <v>0</v>
      </c>
      <c r="H29" s="9">
        <v>0</v>
      </c>
      <c r="I29" s="9">
        <v>0</v>
      </c>
      <c r="J29" s="9">
        <v>0</v>
      </c>
      <c r="K29" s="9">
        <v>0</v>
      </c>
      <c r="L29" s="9">
        <v>0</v>
      </c>
      <c r="M29" s="9">
        <v>0</v>
      </c>
      <c r="N29" s="9">
        <v>0</v>
      </c>
      <c r="O29" s="9">
        <v>0</v>
      </c>
      <c r="P29" s="9">
        <v>0</v>
      </c>
      <c r="Q29" s="9">
        <v>0</v>
      </c>
      <c r="R29" s="9">
        <v>0</v>
      </c>
      <c r="S29" s="9">
        <v>0</v>
      </c>
      <c r="T29" s="9">
        <v>0</v>
      </c>
      <c r="U29" s="2" t="str">
        <f>CHOOSE('TAB 1'!$A$3, "EP-terrestrial = Eutrophication Potential, Accumulated Exceedence", "EP-terrestrial = Vermesting, geaccumuleerde overschrijding", "EP-terrestrial = Eutrophierungspotenzial, kumulierte Überschreitung", "EP-terrestrial = Potentiel d’eutrophisation, dépassement cumulé")</f>
        <v>EP-terrestrial = Eutrophication Potential, Accumulated Exceedence</v>
      </c>
    </row>
    <row r="30" spans="1:21" x14ac:dyDescent="0.25">
      <c r="A30" s="4" t="s">
        <v>1548</v>
      </c>
      <c r="B30" s="3" t="s">
        <v>84</v>
      </c>
      <c r="C30" s="9">
        <v>0</v>
      </c>
      <c r="D30" s="9">
        <v>0</v>
      </c>
      <c r="E30" s="9">
        <v>0</v>
      </c>
      <c r="F30" s="9">
        <f t="shared" si="2"/>
        <v>0</v>
      </c>
      <c r="G30" s="9">
        <v>0</v>
      </c>
      <c r="H30" s="9">
        <v>0</v>
      </c>
      <c r="I30" s="9">
        <v>0</v>
      </c>
      <c r="J30" s="9">
        <v>0</v>
      </c>
      <c r="K30" s="9">
        <v>0</v>
      </c>
      <c r="L30" s="9">
        <v>0</v>
      </c>
      <c r="M30" s="9">
        <v>0</v>
      </c>
      <c r="N30" s="9">
        <v>0</v>
      </c>
      <c r="O30" s="9">
        <v>0</v>
      </c>
      <c r="P30" s="9">
        <v>0</v>
      </c>
      <c r="Q30" s="9">
        <v>0</v>
      </c>
      <c r="R30" s="9">
        <v>0</v>
      </c>
      <c r="S30" s="9">
        <v>0</v>
      </c>
      <c r="T30" s="9">
        <v>0</v>
      </c>
      <c r="U30" s="2" t="str">
        <f>CHOOSE('TAB 1'!$A$3, "POCP = Formation potential of tropospheric ozone photochemical oxidants", "POCP = Photochemische oxidantvorming", "POCP = Bildungspotenzial der photochemischen Oxidantien des troposphärischen Ozons", "POCP = Potentiel d’oxydation photochimique de l’ozone troposphérique")</f>
        <v>POCP = Formation potential of tropospheric ozone photochemical oxidants</v>
      </c>
    </row>
    <row r="31" spans="1:21" x14ac:dyDescent="0.25">
      <c r="A31" s="8" t="s">
        <v>1604</v>
      </c>
      <c r="B31" s="8" t="s">
        <v>63</v>
      </c>
      <c r="C31" s="9">
        <v>0</v>
      </c>
      <c r="D31" s="9">
        <v>0</v>
      </c>
      <c r="E31" s="9">
        <v>0</v>
      </c>
      <c r="F31" s="9">
        <f t="shared" si="2"/>
        <v>0</v>
      </c>
      <c r="G31" s="9">
        <v>0</v>
      </c>
      <c r="H31" s="9">
        <v>0</v>
      </c>
      <c r="I31" s="9">
        <v>0</v>
      </c>
      <c r="J31" s="9">
        <v>0</v>
      </c>
      <c r="K31" s="9">
        <v>0</v>
      </c>
      <c r="L31" s="9">
        <v>0</v>
      </c>
      <c r="M31" s="9">
        <v>0</v>
      </c>
      <c r="N31" s="9">
        <v>0</v>
      </c>
      <c r="O31" s="9">
        <v>0</v>
      </c>
      <c r="P31" s="9">
        <v>0</v>
      </c>
      <c r="Q31" s="9">
        <v>0</v>
      </c>
      <c r="R31" s="9">
        <v>0</v>
      </c>
      <c r="S31" s="9">
        <v>0</v>
      </c>
      <c r="T31" s="9">
        <v>0</v>
      </c>
      <c r="U31" s="2" t="str">
        <f>CHOOSE('TAB 1'!$A$3, "ADP-minerals &amp; metals = Abiotic Depletion Potential for non fossil resources", "ADP-minerals &amp; metals = Uitputting van niet-fossiele grondstoffen", "ADP-minerals &amp; metals = Abiotisches Erschöpfungspotenzial für nicht-fossile Ressourcen", "ADP-minerals &amp; metals = Potentiel d’épuisement des ressources abiotiques non fossiles")</f>
        <v>ADP-minerals &amp; metals = Abiotic Depletion Potential for non fossil resources</v>
      </c>
    </row>
    <row r="32" spans="1:21" x14ac:dyDescent="0.25">
      <c r="A32" s="8" t="s">
        <v>50</v>
      </c>
      <c r="B32" s="8" t="s">
        <v>85</v>
      </c>
      <c r="C32" s="9">
        <v>0</v>
      </c>
      <c r="D32" s="9">
        <v>0</v>
      </c>
      <c r="E32" s="9">
        <v>0</v>
      </c>
      <c r="F32" s="9">
        <f t="shared" si="2"/>
        <v>0</v>
      </c>
      <c r="G32" s="9">
        <v>0</v>
      </c>
      <c r="H32" s="9">
        <v>0</v>
      </c>
      <c r="I32" s="9">
        <v>0</v>
      </c>
      <c r="J32" s="9">
        <v>0</v>
      </c>
      <c r="K32" s="9">
        <v>0</v>
      </c>
      <c r="L32" s="9">
        <v>0</v>
      </c>
      <c r="M32" s="9">
        <v>0</v>
      </c>
      <c r="N32" s="9">
        <v>0</v>
      </c>
      <c r="O32" s="9">
        <v>0</v>
      </c>
      <c r="P32" s="9">
        <v>0</v>
      </c>
      <c r="Q32" s="9">
        <v>0</v>
      </c>
      <c r="R32" s="9">
        <v>0</v>
      </c>
      <c r="S32" s="9">
        <v>0</v>
      </c>
      <c r="T32" s="9">
        <v>0</v>
      </c>
      <c r="U32" s="2" t="str">
        <f>CHOOSE('TAB 1'!$A$3, "ADP-fossil = Abiotic Depletion for fossil resources potential", "ADP-fossil = Uitputting van fossiele energiedragers", "ADP-fossil = Abiotisches Erschöpfungspotenzial für fossile Ressourcen", "ADP-fossil = Potentiel d’épuisement abiotique des ressources fossiles")</f>
        <v>ADP-fossil = Abiotic Depletion for fossil resources potential</v>
      </c>
    </row>
    <row r="33" spans="1:21" x14ac:dyDescent="0.25">
      <c r="A33" s="8" t="s">
        <v>51</v>
      </c>
      <c r="B33" s="8" t="s">
        <v>86</v>
      </c>
      <c r="C33" s="9">
        <v>0</v>
      </c>
      <c r="D33" s="9">
        <v>0</v>
      </c>
      <c r="E33" s="9">
        <v>0</v>
      </c>
      <c r="F33" s="9">
        <f t="shared" si="2"/>
        <v>0</v>
      </c>
      <c r="G33" s="9">
        <v>0</v>
      </c>
      <c r="H33" s="9">
        <v>0</v>
      </c>
      <c r="I33" s="9">
        <v>0</v>
      </c>
      <c r="J33" s="9">
        <v>0</v>
      </c>
      <c r="K33" s="9">
        <v>0</v>
      </c>
      <c r="L33" s="9">
        <v>0</v>
      </c>
      <c r="M33" s="9">
        <v>0</v>
      </c>
      <c r="N33" s="9">
        <v>0</v>
      </c>
      <c r="O33" s="9">
        <v>0</v>
      </c>
      <c r="P33" s="9">
        <v>0</v>
      </c>
      <c r="Q33" s="9">
        <v>0</v>
      </c>
      <c r="R33" s="9">
        <v>0</v>
      </c>
      <c r="S33" s="9">
        <v>0</v>
      </c>
      <c r="T33" s="9">
        <v>0</v>
      </c>
      <c r="U33" s="2" t="str">
        <f>CHOOSE('TAB 1'!$A$3, "WDP = Water (user) deprivation potential, deprivation-weighted water consumption", "WDP = onttrekking van water potentieel", "WDP = Wasser(nutzer)entbehrungspotenzial, entbehrungsgewichteter Wasserverbrauch", "WDP = Potentiel de privation d’eau (utilisateur), consommation d’eau pondérée en fonction de la privation")</f>
        <v>WDP = Water (user) deprivation potential, deprivation-weighted water consumption</v>
      </c>
    </row>
    <row r="34" spans="1:21" x14ac:dyDescent="0.25">
      <c r="A34" s="67"/>
      <c r="B34" s="67"/>
      <c r="C34" s="69"/>
      <c r="D34" s="69"/>
      <c r="E34" s="69"/>
      <c r="F34" s="69"/>
      <c r="G34" s="69"/>
      <c r="H34" s="69"/>
      <c r="I34" s="69"/>
      <c r="J34" s="69"/>
      <c r="K34" s="69"/>
      <c r="L34" s="69"/>
      <c r="M34" s="69"/>
      <c r="N34" s="69"/>
      <c r="O34" s="69"/>
      <c r="P34" s="69"/>
      <c r="Q34" s="69"/>
      <c r="R34" s="69"/>
      <c r="S34" s="69"/>
      <c r="T34" s="69"/>
      <c r="U34" s="66"/>
    </row>
    <row r="35" spans="1:21" x14ac:dyDescent="0.25">
      <c r="A35" s="67"/>
      <c r="B35" s="67"/>
      <c r="C35" s="68" t="str">
        <f>CHOOSE('TAB 1'!$A$3, "ENVIRONMENTAL IMPACT per functional or declared unit (additional indicators A2)", "MILIEUBELASTING per functionele eenheid of producteenheid (toegevoegde indicatoren A2)", "UMWELTAUSWIRKUNGEN pro funktioneller oder deklarierter Einheit (zusätzliche Indikatoren A2)", "IMPACT ENVIRONNEMENTAL par unité fonctionnelle ou déclarée (indicateurs supplémentaires A2)")</f>
        <v>ENVIRONMENTAL IMPACT per functional or declared unit (additional indicators A2)</v>
      </c>
      <c r="D35" s="68"/>
      <c r="E35" s="68"/>
      <c r="F35" s="68"/>
      <c r="G35" s="68"/>
      <c r="H35" s="68"/>
      <c r="I35" s="68"/>
      <c r="J35" s="68"/>
      <c r="K35" s="68"/>
      <c r="L35" s="68"/>
      <c r="M35" s="68"/>
      <c r="N35" s="68"/>
      <c r="O35" s="68"/>
      <c r="P35" s="68"/>
      <c r="Q35" s="68"/>
      <c r="R35" s="68"/>
      <c r="S35" s="68"/>
      <c r="T35" s="68"/>
      <c r="U35" s="66"/>
    </row>
    <row r="36" spans="1:21" x14ac:dyDescent="0.25">
      <c r="A36" s="8"/>
      <c r="B36" s="3" t="str">
        <f>CHOOSE('TAB 1'!$A$3,"UNIT","EENHEID", "EINHEIT", "UNITÉ")</f>
        <v>UNIT</v>
      </c>
      <c r="C36" s="10" t="s">
        <v>9</v>
      </c>
      <c r="D36" s="10" t="s">
        <v>10</v>
      </c>
      <c r="E36" s="10" t="s">
        <v>11</v>
      </c>
      <c r="F36" s="10" t="s">
        <v>26</v>
      </c>
      <c r="G36" s="10" t="s">
        <v>12</v>
      </c>
      <c r="H36" s="10" t="s">
        <v>13</v>
      </c>
      <c r="I36" s="10" t="s">
        <v>14</v>
      </c>
      <c r="J36" s="10" t="s">
        <v>15</v>
      </c>
      <c r="K36" s="10" t="s">
        <v>16</v>
      </c>
      <c r="L36" s="10" t="s">
        <v>17</v>
      </c>
      <c r="M36" s="10" t="s">
        <v>18</v>
      </c>
      <c r="N36" s="10" t="s">
        <v>19</v>
      </c>
      <c r="O36" s="10" t="s">
        <v>20</v>
      </c>
      <c r="P36" s="10" t="s">
        <v>21</v>
      </c>
      <c r="Q36" s="10" t="s">
        <v>22</v>
      </c>
      <c r="R36" s="10" t="s">
        <v>23</v>
      </c>
      <c r="S36" s="10" t="s">
        <v>24</v>
      </c>
      <c r="T36" s="10" t="s">
        <v>25</v>
      </c>
      <c r="U36" s="66"/>
    </row>
    <row r="37" spans="1:21" x14ac:dyDescent="0.25">
      <c r="A37" s="8" t="s">
        <v>52</v>
      </c>
      <c r="B37" s="8" t="s">
        <v>53</v>
      </c>
      <c r="C37" s="9">
        <v>0</v>
      </c>
      <c r="D37" s="9">
        <v>0</v>
      </c>
      <c r="E37" s="9">
        <v>0</v>
      </c>
      <c r="F37" s="9">
        <f t="shared" ref="F37:F42" si="3">SUM(C37:E37)</f>
        <v>0</v>
      </c>
      <c r="G37" s="9">
        <v>0</v>
      </c>
      <c r="H37" s="9">
        <v>0</v>
      </c>
      <c r="I37" s="9">
        <v>0</v>
      </c>
      <c r="J37" s="9">
        <v>0</v>
      </c>
      <c r="K37" s="9">
        <v>0</v>
      </c>
      <c r="L37" s="9">
        <v>0</v>
      </c>
      <c r="M37" s="9">
        <v>0</v>
      </c>
      <c r="N37" s="9">
        <v>0</v>
      </c>
      <c r="O37" s="9">
        <v>0</v>
      </c>
      <c r="P37" s="9">
        <v>0</v>
      </c>
      <c r="Q37" s="9">
        <v>0</v>
      </c>
      <c r="R37" s="9">
        <v>0</v>
      </c>
      <c r="S37" s="9">
        <v>0</v>
      </c>
      <c r="T37" s="9">
        <v>0</v>
      </c>
      <c r="U37" s="2" t="str">
        <f>CHOOSE('TAB 1'!$A$3, "PM = Potential incidence of diseasedue to PM emissions", "PM = Potentieel voorkomen van ziekte als gevolg van PM emissies", "PM = Potenzielles Auftreten von Krankheiten aufgrund von PM-Emissionen", "PM = Incidence potentielle de maladies dues aux émissions de PM")</f>
        <v>PM = Potential incidence of diseasedue to PM emissions</v>
      </c>
    </row>
    <row r="38" spans="1:21" x14ac:dyDescent="0.25">
      <c r="A38" s="8" t="s">
        <v>54</v>
      </c>
      <c r="B38" s="8" t="s">
        <v>55</v>
      </c>
      <c r="C38" s="9">
        <v>0</v>
      </c>
      <c r="D38" s="9">
        <v>0</v>
      </c>
      <c r="E38" s="9">
        <v>0</v>
      </c>
      <c r="F38" s="9">
        <f t="shared" si="3"/>
        <v>0</v>
      </c>
      <c r="G38" s="9">
        <v>0</v>
      </c>
      <c r="H38" s="9">
        <v>0</v>
      </c>
      <c r="I38" s="9">
        <v>0</v>
      </c>
      <c r="J38" s="9">
        <v>0</v>
      </c>
      <c r="K38" s="9">
        <v>0</v>
      </c>
      <c r="L38" s="9">
        <v>0</v>
      </c>
      <c r="M38" s="9">
        <v>0</v>
      </c>
      <c r="N38" s="9">
        <v>0</v>
      </c>
      <c r="O38" s="9">
        <v>0</v>
      </c>
      <c r="P38" s="9">
        <v>0</v>
      </c>
      <c r="Q38" s="9">
        <v>0</v>
      </c>
      <c r="R38" s="9">
        <v>0</v>
      </c>
      <c r="S38" s="9">
        <v>0</v>
      </c>
      <c r="T38" s="9">
        <v>0</v>
      </c>
      <c r="U38" s="2" t="str">
        <f>CHOOSE('TAB 1'!$A$3, "IRP = Potential Human exposure efficiency relative to U235", "IRP = Potentiele blootstelling mensen relatief aan U235", "IRP = Potenzieller Wirkungsgrad der menschlichen Exposition im Verhältnis zu U235", "IRP = Efficacité de l’exposition humaine potentielle par rapport à l’U235")</f>
        <v>IRP = Potential Human exposure efficiency relative to U235</v>
      </c>
    </row>
    <row r="39" spans="1:21" x14ac:dyDescent="0.25">
      <c r="A39" s="8" t="s">
        <v>56</v>
      </c>
      <c r="B39" s="8" t="s">
        <v>57</v>
      </c>
      <c r="C39" s="9">
        <v>0</v>
      </c>
      <c r="D39" s="9">
        <v>0</v>
      </c>
      <c r="E39" s="9">
        <v>0</v>
      </c>
      <c r="F39" s="9">
        <f t="shared" si="3"/>
        <v>0</v>
      </c>
      <c r="G39" s="9">
        <v>0</v>
      </c>
      <c r="H39" s="9">
        <v>0</v>
      </c>
      <c r="I39" s="9">
        <v>0</v>
      </c>
      <c r="J39" s="9">
        <v>0</v>
      </c>
      <c r="K39" s="9">
        <v>0</v>
      </c>
      <c r="L39" s="9">
        <v>0</v>
      </c>
      <c r="M39" s="9">
        <v>0</v>
      </c>
      <c r="N39" s="9">
        <v>0</v>
      </c>
      <c r="O39" s="9">
        <v>0</v>
      </c>
      <c r="P39" s="9">
        <v>0</v>
      </c>
      <c r="Q39" s="9">
        <v>0</v>
      </c>
      <c r="R39" s="9">
        <v>0</v>
      </c>
      <c r="S39" s="9">
        <v>0</v>
      </c>
      <c r="T39" s="9">
        <v>0</v>
      </c>
      <c r="U39" s="2" t="str">
        <f>CHOOSE('TAB 1'!$A$3, "ETP-fw = Potential Comparative Toxic Unit for ecosystems", "ETP-fw = Potentiele Vergelijkbare Toxische eenheid voor ecosystemen", "ETP-fw = Potenzielle vergleichende Toxizitätseinheit für Ökosysteme", "ETP-fw = Unité de toxicité potentielle comparative pour les écosystèmes")</f>
        <v>ETP-fw = Potential Comparative Toxic Unit for ecosystems</v>
      </c>
    </row>
    <row r="40" spans="1:21" x14ac:dyDescent="0.25">
      <c r="A40" s="8" t="s">
        <v>87</v>
      </c>
      <c r="B40" s="8" t="s">
        <v>58</v>
      </c>
      <c r="C40" s="9">
        <v>0</v>
      </c>
      <c r="D40" s="9">
        <v>0</v>
      </c>
      <c r="E40" s="9">
        <v>0</v>
      </c>
      <c r="F40" s="9">
        <f t="shared" si="3"/>
        <v>0</v>
      </c>
      <c r="G40" s="9">
        <v>0</v>
      </c>
      <c r="H40" s="9">
        <v>0</v>
      </c>
      <c r="I40" s="9">
        <v>0</v>
      </c>
      <c r="J40" s="9">
        <v>0</v>
      </c>
      <c r="K40" s="9">
        <v>0</v>
      </c>
      <c r="L40" s="9">
        <v>0</v>
      </c>
      <c r="M40" s="9">
        <v>0</v>
      </c>
      <c r="N40" s="9">
        <v>0</v>
      </c>
      <c r="O40" s="9">
        <v>0</v>
      </c>
      <c r="P40" s="9">
        <v>0</v>
      </c>
      <c r="Q40" s="9">
        <v>0</v>
      </c>
      <c r="R40" s="9">
        <v>0</v>
      </c>
      <c r="S40" s="9">
        <v>0</v>
      </c>
      <c r="T40" s="9">
        <v>0</v>
      </c>
      <c r="U40" s="2" t="str">
        <f>CHOOSE('TAB 1'!$A$3, "HTP-c = Potential Comparative Toxic Unit for humans", "HTP-c = Potentiele Vergelijkbare Toxische eenheid voor mensen", "HTP-c = Potenzielle vergleichende Toxizitätseinheit für den Menschen", "HTP- c = Unité de toxicité potentielle comparative pour les êtres humains")</f>
        <v>HTP-c = Potential Comparative Toxic Unit for humans</v>
      </c>
    </row>
    <row r="41" spans="1:21" x14ac:dyDescent="0.25">
      <c r="A41" s="8" t="s">
        <v>88</v>
      </c>
      <c r="B41" s="8" t="s">
        <v>58</v>
      </c>
      <c r="C41" s="9">
        <v>0</v>
      </c>
      <c r="D41" s="9">
        <v>0</v>
      </c>
      <c r="E41" s="9">
        <v>0</v>
      </c>
      <c r="F41" s="9">
        <f t="shared" si="3"/>
        <v>0</v>
      </c>
      <c r="G41" s="9">
        <v>0</v>
      </c>
      <c r="H41" s="9">
        <v>0</v>
      </c>
      <c r="I41" s="9">
        <v>0</v>
      </c>
      <c r="J41" s="9">
        <v>0</v>
      </c>
      <c r="K41" s="9">
        <v>0</v>
      </c>
      <c r="L41" s="9">
        <v>0</v>
      </c>
      <c r="M41" s="9">
        <v>0</v>
      </c>
      <c r="N41" s="9">
        <v>0</v>
      </c>
      <c r="O41" s="9">
        <v>0</v>
      </c>
      <c r="P41" s="9">
        <v>0</v>
      </c>
      <c r="Q41" s="9">
        <v>0</v>
      </c>
      <c r="R41" s="9">
        <v>0</v>
      </c>
      <c r="S41" s="9">
        <v>0</v>
      </c>
      <c r="T41" s="9">
        <v>0</v>
      </c>
      <c r="U41" s="2" t="str">
        <f>CHOOSE('TAB 1'!$A$3, "HTP-nc = Potential Comparative Toxic Unit for humans, non-cancer", "HTP-nc = Potentiele Vergelijkbare Toxische eenheid voor mensen, niet kanker", "HTP-nc = Potenzielle vergleichende toxische Einheit für den Menschen, ohne Krebs", "HTP-nc = Unité de toxicité potentielle comparative pour les êtres humains, n’étant pas un cancer")</f>
        <v>HTP-nc = Potential Comparative Toxic Unit for humans, non-cancer</v>
      </c>
    </row>
    <row r="42" spans="1:21" x14ac:dyDescent="0.25">
      <c r="A42" s="8" t="s">
        <v>59</v>
      </c>
      <c r="B42" s="11" t="s">
        <v>1605</v>
      </c>
      <c r="C42" s="9">
        <v>0</v>
      </c>
      <c r="D42" s="9">
        <v>0</v>
      </c>
      <c r="E42" s="9">
        <v>0</v>
      </c>
      <c r="F42" s="9">
        <f t="shared" si="3"/>
        <v>0</v>
      </c>
      <c r="G42" s="9">
        <v>0</v>
      </c>
      <c r="H42" s="9">
        <v>0</v>
      </c>
      <c r="I42" s="9">
        <v>0</v>
      </c>
      <c r="J42" s="9">
        <v>0</v>
      </c>
      <c r="K42" s="9">
        <v>0</v>
      </c>
      <c r="L42" s="9">
        <v>0</v>
      </c>
      <c r="M42" s="9">
        <v>0</v>
      </c>
      <c r="N42" s="9">
        <v>0</v>
      </c>
      <c r="O42" s="9">
        <v>0</v>
      </c>
      <c r="P42" s="9">
        <v>0</v>
      </c>
      <c r="Q42" s="9">
        <v>0</v>
      </c>
      <c r="R42" s="9">
        <v>0</v>
      </c>
      <c r="S42" s="9">
        <v>0</v>
      </c>
      <c r="T42" s="9">
        <v>0</v>
      </c>
      <c r="U42" s="2" t="str">
        <f>CHOOSE('TAB 1'!$A$3, "SQP = Potential soil quality index", "SQP = Potentiele grondkwaliteit index", "SQP = Potenzieller Bodenqualitätsindex", "SQP = Indice de qualité potentielle des sols")</f>
        <v>SQP = Potential soil quality index</v>
      </c>
    </row>
    <row r="43" spans="1:21" x14ac:dyDescent="0.25">
      <c r="A43" s="67"/>
      <c r="B43" s="67"/>
      <c r="C43" s="69"/>
      <c r="D43" s="69"/>
      <c r="E43" s="69"/>
      <c r="F43" s="69"/>
      <c r="G43" s="69"/>
      <c r="H43" s="69"/>
      <c r="I43" s="69"/>
      <c r="J43" s="69"/>
      <c r="K43" s="69"/>
      <c r="L43" s="69"/>
      <c r="M43" s="69"/>
      <c r="N43" s="69"/>
      <c r="O43" s="69"/>
      <c r="P43" s="69"/>
      <c r="Q43" s="69"/>
      <c r="R43" s="69"/>
      <c r="S43" s="69"/>
      <c r="T43" s="69"/>
      <c r="U43" s="66"/>
    </row>
    <row r="44" spans="1:21" x14ac:dyDescent="0.25">
      <c r="A44" s="67"/>
      <c r="B44" s="67"/>
      <c r="C44" s="68" t="str">
        <f>CHOOSE('TAB 1'!$A$3, "OUTPUT FLOWS AND WASTE CATEGORIES per functional or declared unit (A1 and A2)", "OUTPUT STROMEN EN AFVALCATEGORIËN per functionele eenheid of producteenheid (A1 en A2)", "AUSGANGSSTRÖME UND ABFALLKATEGORIEN pro funktioneller oder deklarierter Einheit (A1 und A2)", "Flux de sortie et catégories de déchets par unité fonctionnelle ou déclarée (A1 et A2)")</f>
        <v>OUTPUT FLOWS AND WASTE CATEGORIES per functional or declared unit (A1 and A2)</v>
      </c>
      <c r="D44" s="68"/>
      <c r="E44" s="68"/>
      <c r="F44" s="68"/>
      <c r="G44" s="68"/>
      <c r="H44" s="68"/>
      <c r="I44" s="68"/>
      <c r="J44" s="68"/>
      <c r="K44" s="68"/>
      <c r="L44" s="68"/>
      <c r="M44" s="68"/>
      <c r="N44" s="68"/>
      <c r="O44" s="68"/>
      <c r="P44" s="68"/>
      <c r="Q44" s="68"/>
      <c r="R44" s="68"/>
      <c r="S44" s="68"/>
      <c r="T44" s="68"/>
      <c r="U44" s="66"/>
    </row>
    <row r="45" spans="1:21" x14ac:dyDescent="0.25">
      <c r="A45" s="6"/>
      <c r="B45" s="3" t="str">
        <f>CHOOSE('TAB 1'!$A$3,"UNIT","EENHEID", "EINHEIT", "UNITÉ")</f>
        <v>UNIT</v>
      </c>
      <c r="C45" s="3" t="s">
        <v>9</v>
      </c>
      <c r="D45" s="3" t="s">
        <v>10</v>
      </c>
      <c r="E45" s="3" t="s">
        <v>11</v>
      </c>
      <c r="F45" s="4" t="s">
        <v>26</v>
      </c>
      <c r="G45" s="3" t="s">
        <v>12</v>
      </c>
      <c r="H45" s="3" t="s">
        <v>13</v>
      </c>
      <c r="I45" s="3" t="s">
        <v>14</v>
      </c>
      <c r="J45" s="3" t="s">
        <v>15</v>
      </c>
      <c r="K45" s="3" t="s">
        <v>16</v>
      </c>
      <c r="L45" s="3" t="s">
        <v>17</v>
      </c>
      <c r="M45" s="3" t="s">
        <v>18</v>
      </c>
      <c r="N45" s="3" t="s">
        <v>19</v>
      </c>
      <c r="O45" s="3" t="s">
        <v>20</v>
      </c>
      <c r="P45" s="3" t="s">
        <v>21</v>
      </c>
      <c r="Q45" s="3" t="s">
        <v>22</v>
      </c>
      <c r="R45" s="3" t="s">
        <v>23</v>
      </c>
      <c r="S45" s="3" t="s">
        <v>24</v>
      </c>
      <c r="T45" s="3" t="s">
        <v>25</v>
      </c>
      <c r="U45" s="2" t="str">
        <f>CHOOSE('TAB 1'!$A$3, "ND = Not Declared", "ND = niet gedeclareerd", "ND = Nicht deklariert", "ND = Non déclaré")</f>
        <v>ND = Not Declared</v>
      </c>
    </row>
    <row r="46" spans="1:21" x14ac:dyDescent="0.25">
      <c r="A46" s="8" t="s">
        <v>27</v>
      </c>
      <c r="B46" s="8" t="s">
        <v>89</v>
      </c>
      <c r="C46" s="9">
        <v>0</v>
      </c>
      <c r="D46" s="9">
        <v>0</v>
      </c>
      <c r="E46" s="9">
        <v>0</v>
      </c>
      <c r="F46" s="9">
        <f t="shared" ref="F46:F53" si="4">SUM(C46:E46)</f>
        <v>0</v>
      </c>
      <c r="G46" s="9">
        <v>0</v>
      </c>
      <c r="H46" s="9">
        <v>0</v>
      </c>
      <c r="I46" s="9">
        <v>0</v>
      </c>
      <c r="J46" s="9">
        <v>0</v>
      </c>
      <c r="K46" s="9">
        <v>0</v>
      </c>
      <c r="L46" s="9">
        <v>0</v>
      </c>
      <c r="M46" s="9">
        <v>0</v>
      </c>
      <c r="N46" s="9">
        <v>0</v>
      </c>
      <c r="O46" s="9">
        <v>0</v>
      </c>
      <c r="P46" s="9">
        <v>0</v>
      </c>
      <c r="Q46" s="9">
        <v>0</v>
      </c>
      <c r="R46" s="9">
        <v>0</v>
      </c>
      <c r="S46" s="9">
        <v>0</v>
      </c>
      <c r="T46" s="9">
        <v>0</v>
      </c>
      <c r="U46" s="2" t="str">
        <f>CHOOSE('TAB 1'!$A$3, "HWD = Hazardous Waste Disposed", "HWD = Gevaarlijk afval", "HWD = Entsorgte gefährliche Abfälle", "HWD = Déchets non dangereux éliminés")</f>
        <v>HWD = Hazardous Waste Disposed</v>
      </c>
    </row>
    <row r="47" spans="1:21" x14ac:dyDescent="0.25">
      <c r="A47" s="8" t="s">
        <v>28</v>
      </c>
      <c r="B47" s="8" t="s">
        <v>89</v>
      </c>
      <c r="C47" s="9">
        <v>0</v>
      </c>
      <c r="D47" s="9">
        <v>0</v>
      </c>
      <c r="E47" s="9">
        <v>0</v>
      </c>
      <c r="F47" s="9">
        <f t="shared" si="4"/>
        <v>0</v>
      </c>
      <c r="G47" s="9">
        <v>0</v>
      </c>
      <c r="H47" s="9">
        <v>0</v>
      </c>
      <c r="I47" s="9">
        <v>0</v>
      </c>
      <c r="J47" s="9">
        <v>0</v>
      </c>
      <c r="K47" s="9">
        <v>0</v>
      </c>
      <c r="L47" s="9">
        <v>0</v>
      </c>
      <c r="M47" s="9">
        <v>0</v>
      </c>
      <c r="N47" s="9">
        <v>0</v>
      </c>
      <c r="O47" s="9">
        <v>0</v>
      </c>
      <c r="P47" s="9">
        <v>0</v>
      </c>
      <c r="Q47" s="9">
        <v>0</v>
      </c>
      <c r="R47" s="9">
        <v>0</v>
      </c>
      <c r="S47" s="9">
        <v>0</v>
      </c>
      <c r="T47" s="9">
        <v>0</v>
      </c>
      <c r="U47" s="2" t="str">
        <f>CHOOSE('TAB 1'!$A$3, "NHWD = Non Hazardous Waste Disposed", "NHWD = Niet gevaarlijk afval", "NHWD = Nicht gefährliche Abfälle, die entsorgt werden", "NHWD = Déchets non dangereux éliminés")</f>
        <v>NHWD = Non Hazardous Waste Disposed</v>
      </c>
    </row>
    <row r="48" spans="1:21" x14ac:dyDescent="0.25">
      <c r="A48" s="8" t="s">
        <v>29</v>
      </c>
      <c r="B48" s="8" t="s">
        <v>89</v>
      </c>
      <c r="C48" s="9">
        <v>0</v>
      </c>
      <c r="D48" s="9">
        <v>0</v>
      </c>
      <c r="E48" s="9">
        <v>0</v>
      </c>
      <c r="F48" s="9">
        <f t="shared" si="4"/>
        <v>0</v>
      </c>
      <c r="G48" s="9">
        <v>0</v>
      </c>
      <c r="H48" s="9">
        <v>0</v>
      </c>
      <c r="I48" s="9">
        <v>0</v>
      </c>
      <c r="J48" s="9">
        <v>0</v>
      </c>
      <c r="K48" s="9">
        <v>0</v>
      </c>
      <c r="L48" s="9">
        <v>0</v>
      </c>
      <c r="M48" s="9">
        <v>0</v>
      </c>
      <c r="N48" s="9">
        <v>0</v>
      </c>
      <c r="O48" s="9">
        <v>0</v>
      </c>
      <c r="P48" s="9">
        <v>0</v>
      </c>
      <c r="Q48" s="9">
        <v>0</v>
      </c>
      <c r="R48" s="9">
        <v>0</v>
      </c>
      <c r="S48" s="9">
        <v>0</v>
      </c>
      <c r="T48" s="9">
        <v>0</v>
      </c>
      <c r="U48" s="2" t="str">
        <f>CHOOSE('TAB 1'!$A$3, "RWD = Radioactive Waste Disposed", "RWD = Radioactief afval", "RWD = Radioaktive Abfälle, die entsorgt werden", "RWD = Déchets radioactifs éliminés")</f>
        <v>RWD = Radioactive Waste Disposed</v>
      </c>
    </row>
    <row r="49" spans="1:21" x14ac:dyDescent="0.25">
      <c r="A49" s="8" t="s">
        <v>30</v>
      </c>
      <c r="B49" s="8" t="s">
        <v>89</v>
      </c>
      <c r="C49" s="9">
        <v>0</v>
      </c>
      <c r="D49" s="9">
        <v>0</v>
      </c>
      <c r="E49" s="9">
        <v>0</v>
      </c>
      <c r="F49" s="9">
        <f t="shared" si="4"/>
        <v>0</v>
      </c>
      <c r="G49" s="9">
        <v>0</v>
      </c>
      <c r="H49" s="9">
        <v>0</v>
      </c>
      <c r="I49" s="9">
        <v>0</v>
      </c>
      <c r="J49" s="9">
        <v>0</v>
      </c>
      <c r="K49" s="9">
        <v>0</v>
      </c>
      <c r="L49" s="9">
        <v>0</v>
      </c>
      <c r="M49" s="9">
        <v>0</v>
      </c>
      <c r="N49" s="9">
        <v>0</v>
      </c>
      <c r="O49" s="9">
        <v>0</v>
      </c>
      <c r="P49" s="9">
        <v>0</v>
      </c>
      <c r="Q49" s="9">
        <v>0</v>
      </c>
      <c r="R49" s="9">
        <v>0</v>
      </c>
      <c r="S49" s="9">
        <v>0</v>
      </c>
      <c r="T49" s="9">
        <v>0</v>
      </c>
      <c r="U49" s="2" t="str">
        <f>CHOOSE('TAB 1'!$A$3, "CRU = Components for reuse", "CRU = Componenten voor hergebruik", "CRU = Komponenten zur Wiederverwendung", "CRU =Composants réutilisables")</f>
        <v>CRU = Components for reuse</v>
      </c>
    </row>
    <row r="50" spans="1:21" x14ac:dyDescent="0.25">
      <c r="A50" s="8" t="s">
        <v>31</v>
      </c>
      <c r="B50" s="8" t="s">
        <v>89</v>
      </c>
      <c r="C50" s="9">
        <v>0</v>
      </c>
      <c r="D50" s="9">
        <v>0</v>
      </c>
      <c r="E50" s="9">
        <v>0</v>
      </c>
      <c r="F50" s="9">
        <f t="shared" si="4"/>
        <v>0</v>
      </c>
      <c r="G50" s="9">
        <v>0</v>
      </c>
      <c r="H50" s="9">
        <v>0</v>
      </c>
      <c r="I50" s="9">
        <v>0</v>
      </c>
      <c r="J50" s="9">
        <v>0</v>
      </c>
      <c r="K50" s="9">
        <v>0</v>
      </c>
      <c r="L50" s="9">
        <v>0</v>
      </c>
      <c r="M50" s="9">
        <v>0</v>
      </c>
      <c r="N50" s="9">
        <v>0</v>
      </c>
      <c r="O50" s="9">
        <v>0</v>
      </c>
      <c r="P50" s="9">
        <v>0</v>
      </c>
      <c r="Q50" s="9">
        <v>0</v>
      </c>
      <c r="R50" s="9">
        <v>0</v>
      </c>
      <c r="S50" s="9">
        <v>0</v>
      </c>
      <c r="T50" s="9">
        <v>0</v>
      </c>
      <c r="U50" s="2" t="str">
        <f>CHOOSE('TAB 1'!$A$3, "MFR = Materials for recycling", "MFR = Materiaal voor recycling", "MFR = Materialien für das Recycling", "MFR = Matériaux à recycler")</f>
        <v>MFR = Materials for recycling</v>
      </c>
    </row>
    <row r="51" spans="1:21" x14ac:dyDescent="0.25">
      <c r="A51" s="8" t="s">
        <v>32</v>
      </c>
      <c r="B51" s="8" t="s">
        <v>89</v>
      </c>
      <c r="C51" s="9">
        <v>0</v>
      </c>
      <c r="D51" s="9">
        <v>0</v>
      </c>
      <c r="E51" s="9">
        <v>0</v>
      </c>
      <c r="F51" s="9">
        <f t="shared" si="4"/>
        <v>0</v>
      </c>
      <c r="G51" s="9">
        <v>0</v>
      </c>
      <c r="H51" s="9">
        <v>0</v>
      </c>
      <c r="I51" s="9">
        <v>0</v>
      </c>
      <c r="J51" s="9">
        <v>0</v>
      </c>
      <c r="K51" s="9">
        <v>0</v>
      </c>
      <c r="L51" s="9">
        <v>0</v>
      </c>
      <c r="M51" s="9">
        <v>0</v>
      </c>
      <c r="N51" s="9">
        <v>0</v>
      </c>
      <c r="O51" s="9">
        <v>0</v>
      </c>
      <c r="P51" s="9">
        <v>0</v>
      </c>
      <c r="Q51" s="9">
        <v>0</v>
      </c>
      <c r="R51" s="9">
        <v>0</v>
      </c>
      <c r="S51" s="9">
        <v>0</v>
      </c>
      <c r="T51" s="9">
        <v>0</v>
      </c>
      <c r="U51" s="2" t="str">
        <f>CHOOSE('TAB 1'!$A$3, "MER = Materials for energy recovery", "MER = Materiaal voor energie terugwinning", "MER = Werkstoffe für die energetische Verwertung", "MER = Matériaux pour la récupération d’énergie")</f>
        <v>MER = Materials for energy recovery</v>
      </c>
    </row>
    <row r="52" spans="1:21" x14ac:dyDescent="0.25">
      <c r="A52" s="8" t="s">
        <v>33</v>
      </c>
      <c r="B52" s="8" t="s">
        <v>65</v>
      </c>
      <c r="C52" s="9">
        <v>0</v>
      </c>
      <c r="D52" s="9">
        <v>0</v>
      </c>
      <c r="E52" s="9">
        <v>0</v>
      </c>
      <c r="F52" s="9">
        <f t="shared" si="4"/>
        <v>0</v>
      </c>
      <c r="G52" s="9">
        <v>0</v>
      </c>
      <c r="H52" s="9">
        <v>0</v>
      </c>
      <c r="I52" s="9">
        <v>0</v>
      </c>
      <c r="J52" s="9">
        <v>0</v>
      </c>
      <c r="K52" s="9">
        <v>0</v>
      </c>
      <c r="L52" s="9">
        <v>0</v>
      </c>
      <c r="M52" s="9">
        <v>0</v>
      </c>
      <c r="N52" s="9">
        <v>0</v>
      </c>
      <c r="O52" s="9">
        <v>0</v>
      </c>
      <c r="P52" s="9">
        <v>0</v>
      </c>
      <c r="Q52" s="9">
        <v>0</v>
      </c>
      <c r="R52" s="9">
        <v>0</v>
      </c>
      <c r="S52" s="9">
        <v>0</v>
      </c>
      <c r="T52" s="9">
        <v>0</v>
      </c>
      <c r="U52" s="2" t="str">
        <f>CHOOSE('TAB 1'!$A$3, "EEE = Exported Electrical Energy", "EEE = export van elektrische energie", "EEE = Exportierte elektrische Energie", "EEE = Énergie électrique exportée")</f>
        <v>EEE = Exported Electrical Energy</v>
      </c>
    </row>
    <row r="53" spans="1:21" x14ac:dyDescent="0.25">
      <c r="A53" s="8" t="s">
        <v>90</v>
      </c>
      <c r="B53" s="8" t="s">
        <v>65</v>
      </c>
      <c r="C53" s="9">
        <v>0</v>
      </c>
      <c r="D53" s="9">
        <v>0</v>
      </c>
      <c r="E53" s="9">
        <v>0</v>
      </c>
      <c r="F53" s="9">
        <f t="shared" si="4"/>
        <v>0</v>
      </c>
      <c r="G53" s="9">
        <v>0</v>
      </c>
      <c r="H53" s="9">
        <v>0</v>
      </c>
      <c r="I53" s="9">
        <v>0</v>
      </c>
      <c r="J53" s="9">
        <v>0</v>
      </c>
      <c r="K53" s="9">
        <v>0</v>
      </c>
      <c r="L53" s="9">
        <v>0</v>
      </c>
      <c r="M53" s="9">
        <v>0</v>
      </c>
      <c r="N53" s="9">
        <v>0</v>
      </c>
      <c r="O53" s="9">
        <v>0</v>
      </c>
      <c r="P53" s="9">
        <v>0</v>
      </c>
      <c r="Q53" s="9">
        <v>0</v>
      </c>
      <c r="R53" s="9">
        <v>0</v>
      </c>
      <c r="S53" s="9">
        <v>0</v>
      </c>
      <c r="T53" s="9">
        <v>0</v>
      </c>
      <c r="U53" s="2" t="str">
        <f>CHOOSE('TAB 1'!$A$3, "ETE = Exported Thermal Energy", "ETE = export van thermische energie", "ETE = Exportierte thermische Energie", "ETE = Énergie thermique exportée")</f>
        <v>ETE = Exported Thermal Energy</v>
      </c>
    </row>
    <row r="54" spans="1:21" x14ac:dyDescent="0.25">
      <c r="A54" s="67"/>
      <c r="B54" s="67"/>
      <c r="C54" s="69"/>
      <c r="D54" s="69"/>
      <c r="E54" s="69"/>
      <c r="F54" s="69"/>
      <c r="G54" s="69"/>
      <c r="H54" s="69"/>
      <c r="I54" s="69"/>
      <c r="J54" s="69"/>
      <c r="K54" s="69"/>
      <c r="L54" s="69"/>
      <c r="M54" s="69"/>
      <c r="N54" s="69"/>
      <c r="O54" s="69"/>
      <c r="P54" s="69"/>
      <c r="Q54" s="69"/>
      <c r="R54" s="69"/>
      <c r="S54" s="69"/>
      <c r="T54" s="69"/>
      <c r="U54" s="66"/>
    </row>
    <row r="55" spans="1:21" x14ac:dyDescent="0.25">
      <c r="A55" s="67"/>
      <c r="B55" s="67"/>
      <c r="C55" s="68" t="str">
        <f>CHOOSE('TAB 1'!$A$3, "RESOURCE USE per functional or declared unit (A1 and A2)", "GRONDSTOFFENGEBRUIK per functionele eenheid of producteenheid (A1 en A2)", "RESSOURCENVERBRAUCH pro funktioneller oder deklarierter Einheit (A1 und A2)", "UTILISATION DES RESSOURCES par unité fonctionnelle ou déclarée (A1 et A2)")</f>
        <v>RESOURCE USE per functional or declared unit (A1 and A2)</v>
      </c>
      <c r="D55" s="68"/>
      <c r="E55" s="68"/>
      <c r="F55" s="68"/>
      <c r="G55" s="68"/>
      <c r="H55" s="68"/>
      <c r="I55" s="68"/>
      <c r="J55" s="68"/>
      <c r="K55" s="68"/>
      <c r="L55" s="68"/>
      <c r="M55" s="68"/>
      <c r="N55" s="68"/>
      <c r="O55" s="68"/>
      <c r="P55" s="68"/>
      <c r="Q55" s="68"/>
      <c r="R55" s="68"/>
      <c r="S55" s="68"/>
      <c r="T55" s="68"/>
      <c r="U55" s="66"/>
    </row>
    <row r="56" spans="1:21" x14ac:dyDescent="0.25">
      <c r="A56" s="6"/>
      <c r="B56" s="3" t="str">
        <f>CHOOSE('TAB 1'!$A$3,"UNIT","EENHEID", "EINHEIT", "UNITÉ")</f>
        <v>UNIT</v>
      </c>
      <c r="C56" s="3" t="s">
        <v>9</v>
      </c>
      <c r="D56" s="3" t="s">
        <v>10</v>
      </c>
      <c r="E56" s="3" t="s">
        <v>11</v>
      </c>
      <c r="F56" s="4" t="s">
        <v>26</v>
      </c>
      <c r="G56" s="3" t="s">
        <v>12</v>
      </c>
      <c r="H56" s="3" t="s">
        <v>13</v>
      </c>
      <c r="I56" s="3" t="s">
        <v>14</v>
      </c>
      <c r="J56" s="3" t="s">
        <v>15</v>
      </c>
      <c r="K56" s="3" t="s">
        <v>16</v>
      </c>
      <c r="L56" s="3" t="s">
        <v>17</v>
      </c>
      <c r="M56" s="3" t="s">
        <v>18</v>
      </c>
      <c r="N56" s="3" t="s">
        <v>19</v>
      </c>
      <c r="O56" s="3" t="s">
        <v>20</v>
      </c>
      <c r="P56" s="3" t="s">
        <v>21</v>
      </c>
      <c r="Q56" s="3" t="s">
        <v>22</v>
      </c>
      <c r="R56" s="3" t="s">
        <v>23</v>
      </c>
      <c r="S56" s="3" t="s">
        <v>24</v>
      </c>
      <c r="T56" s="3" t="s">
        <v>25</v>
      </c>
      <c r="U56" s="2" t="str">
        <f>CHOOSE('TAB 1'!$A$3, "INA = Indicator Not Assessed", "INA = Indicator niet berekend", "INA = Nicht bewerteter Indikator", "INA = Indicateur non évalué")</f>
        <v>INA = Indicator Not Assessed</v>
      </c>
    </row>
    <row r="57" spans="1:21" x14ac:dyDescent="0.25">
      <c r="A57" s="8" t="s">
        <v>34</v>
      </c>
      <c r="B57" s="8" t="s">
        <v>65</v>
      </c>
      <c r="C57" s="9">
        <v>0</v>
      </c>
      <c r="D57" s="9">
        <v>0</v>
      </c>
      <c r="E57" s="9">
        <v>0</v>
      </c>
      <c r="F57" s="9">
        <f t="shared" ref="F57:F66" si="5">SUM(C57:E57)</f>
        <v>0</v>
      </c>
      <c r="G57" s="9">
        <v>0</v>
      </c>
      <c r="H57" s="9">
        <v>0</v>
      </c>
      <c r="I57" s="9">
        <v>0</v>
      </c>
      <c r="J57" s="9">
        <v>0</v>
      </c>
      <c r="K57" s="9">
        <v>0</v>
      </c>
      <c r="L57" s="9">
        <v>0</v>
      </c>
      <c r="M57" s="9">
        <v>0</v>
      </c>
      <c r="N57" s="9">
        <v>0</v>
      </c>
      <c r="O57" s="9">
        <v>0</v>
      </c>
      <c r="P57" s="9">
        <v>0</v>
      </c>
      <c r="Q57" s="9">
        <v>0</v>
      </c>
      <c r="R57" s="9">
        <v>0</v>
      </c>
      <c r="S57" s="9">
        <v>0</v>
      </c>
      <c r="T57" s="9">
        <v>0</v>
      </c>
      <c r="U57" s="2" t="str">
        <f>CHOOSE('TAB 1'!$A$3, "PERE = Use of renewable energy excluding renewable primary energy resources", "PERE = Gebruik van hernieuwbare primaire energie exclusief hernieuwbare primaire energie gebruikt als materialen", "PERE = Nutzung erneuerbarer Energien ohne erneuerbare Primärenergieressourcen", "PERE = Utilisation d’énergie primaire renouvelable sans ressource d’énergie primaire renouvelable utilisée comme matières premières")</f>
        <v>PERE = Use of renewable energy excluding renewable primary energy resources</v>
      </c>
    </row>
    <row r="58" spans="1:21" x14ac:dyDescent="0.25">
      <c r="A58" s="8" t="s">
        <v>35</v>
      </c>
      <c r="B58" s="8" t="s">
        <v>65</v>
      </c>
      <c r="C58" s="9">
        <v>0</v>
      </c>
      <c r="D58" s="9">
        <v>0</v>
      </c>
      <c r="E58" s="9">
        <v>0</v>
      </c>
      <c r="F58" s="9">
        <f t="shared" si="5"/>
        <v>0</v>
      </c>
      <c r="G58" s="9">
        <v>0</v>
      </c>
      <c r="H58" s="9">
        <v>0</v>
      </c>
      <c r="I58" s="9">
        <v>0</v>
      </c>
      <c r="J58" s="9">
        <v>0</v>
      </c>
      <c r="K58" s="9">
        <v>0</v>
      </c>
      <c r="L58" s="9">
        <v>0</v>
      </c>
      <c r="M58" s="9">
        <v>0</v>
      </c>
      <c r="N58" s="9">
        <v>0</v>
      </c>
      <c r="O58" s="9">
        <v>0</v>
      </c>
      <c r="P58" s="9">
        <v>0</v>
      </c>
      <c r="Q58" s="9">
        <v>0</v>
      </c>
      <c r="R58" s="9">
        <v>0</v>
      </c>
      <c r="S58" s="9">
        <v>0</v>
      </c>
      <c r="T58" s="9">
        <v>0</v>
      </c>
      <c r="U58" s="2" t="str">
        <f>CHOOSE('TAB 1'!$A$3, "PERM = Use of renewable energy resources used as raw materials", "PERM = Gebruik van hernieuwbare primaire energie gebruikt als materialen", "PERM = Nutzung erneuerbarer Energieressourcen, die als Rohstoffe verwendet werden", "PERM = Utilisation de ressources d’énergie primaire renouvelables utilisées comme matières premières")</f>
        <v>PERM = Use of renewable energy resources used as raw materials</v>
      </c>
    </row>
    <row r="59" spans="1:21" x14ac:dyDescent="0.25">
      <c r="A59" s="8" t="s">
        <v>36</v>
      </c>
      <c r="B59" s="8" t="s">
        <v>65</v>
      </c>
      <c r="C59" s="9">
        <v>0</v>
      </c>
      <c r="D59" s="9">
        <v>0</v>
      </c>
      <c r="E59" s="9">
        <v>0</v>
      </c>
      <c r="F59" s="9">
        <f t="shared" si="5"/>
        <v>0</v>
      </c>
      <c r="G59" s="9">
        <v>0</v>
      </c>
      <c r="H59" s="9">
        <v>0</v>
      </c>
      <c r="I59" s="9">
        <v>0</v>
      </c>
      <c r="J59" s="9">
        <v>0</v>
      </c>
      <c r="K59" s="9">
        <v>0</v>
      </c>
      <c r="L59" s="9">
        <v>0</v>
      </c>
      <c r="M59" s="9">
        <v>0</v>
      </c>
      <c r="N59" s="9">
        <v>0</v>
      </c>
      <c r="O59" s="9">
        <v>0</v>
      </c>
      <c r="P59" s="9">
        <v>0</v>
      </c>
      <c r="Q59" s="9">
        <v>0</v>
      </c>
      <c r="R59" s="9">
        <v>0</v>
      </c>
      <c r="S59" s="9">
        <v>0</v>
      </c>
      <c r="T59" s="9">
        <v>0</v>
      </c>
      <c r="U59" s="2" t="str">
        <f>CHOOSE('TAB 1'!$A$3, "PERT = Total use of renewable primary energy resources", "PERT = Totaal gebruik van hernieuwbare primaire energie", "PERT = Gesamtverbrauch an erneuerbaren Primärenergieressourcen", "PERT = Utilisation totale de ressources d’énergie primaire renouvelables")</f>
        <v>PERT = Total use of renewable primary energy resources</v>
      </c>
    </row>
    <row r="60" spans="1:21" x14ac:dyDescent="0.25">
      <c r="A60" s="8" t="s">
        <v>37</v>
      </c>
      <c r="B60" s="8" t="s">
        <v>65</v>
      </c>
      <c r="C60" s="9">
        <v>0</v>
      </c>
      <c r="D60" s="9">
        <v>0</v>
      </c>
      <c r="E60" s="9">
        <v>0</v>
      </c>
      <c r="F60" s="9">
        <f t="shared" si="5"/>
        <v>0</v>
      </c>
      <c r="G60" s="9">
        <v>0</v>
      </c>
      <c r="H60" s="9">
        <v>0</v>
      </c>
      <c r="I60" s="9">
        <v>0</v>
      </c>
      <c r="J60" s="9">
        <v>0</v>
      </c>
      <c r="K60" s="9">
        <v>0</v>
      </c>
      <c r="L60" s="9">
        <v>0</v>
      </c>
      <c r="M60" s="9">
        <v>0</v>
      </c>
      <c r="N60" s="9">
        <v>0</v>
      </c>
      <c r="O60" s="9">
        <v>0</v>
      </c>
      <c r="P60" s="9">
        <v>0</v>
      </c>
      <c r="Q60" s="9">
        <v>0</v>
      </c>
      <c r="R60" s="9">
        <v>0</v>
      </c>
      <c r="S60" s="9">
        <v>0</v>
      </c>
      <c r="T60" s="9">
        <v>0</v>
      </c>
      <c r="U60" s="2" t="str">
        <f>CHOOSE('TAB 1'!$A$3, "PENRE = Use of non-renewable primary energy resources excluding non-renewable energy resources used as raw materials", "PENRE = Gebruik van niet-hernieuwbare primaire energie exclusief niet hernieuwbare energie gebruikt als materialen", "PENRE = Nutzung von nicht-erneuerbaren Primärenergieressourcen ohne die als Rohstoffe genutzten nicht-erneuerbaren Energieressourcen", "PENRE = Utilisation d’énergie primaire non renouvelable, à l’exclusion des ressources d’énergie primaire non renouvelables utilisées comme matières premières")</f>
        <v>PENRE = Use of non-renewable primary energy resources excluding non-renewable energy resources used as raw materials</v>
      </c>
    </row>
    <row r="61" spans="1:21" x14ac:dyDescent="0.25">
      <c r="A61" s="8" t="s">
        <v>38</v>
      </c>
      <c r="B61" s="8" t="s">
        <v>65</v>
      </c>
      <c r="C61" s="9">
        <v>0</v>
      </c>
      <c r="D61" s="9">
        <v>0</v>
      </c>
      <c r="E61" s="9">
        <v>0</v>
      </c>
      <c r="F61" s="9">
        <f t="shared" si="5"/>
        <v>0</v>
      </c>
      <c r="G61" s="9">
        <v>0</v>
      </c>
      <c r="H61" s="9">
        <v>0</v>
      </c>
      <c r="I61" s="9">
        <v>0</v>
      </c>
      <c r="J61" s="9">
        <v>0</v>
      </c>
      <c r="K61" s="9">
        <v>0</v>
      </c>
      <c r="L61" s="9">
        <v>0</v>
      </c>
      <c r="M61" s="9">
        <v>0</v>
      </c>
      <c r="N61" s="9">
        <v>0</v>
      </c>
      <c r="O61" s="9">
        <v>0</v>
      </c>
      <c r="P61" s="9">
        <v>0</v>
      </c>
      <c r="Q61" s="9">
        <v>0</v>
      </c>
      <c r="R61" s="9">
        <v>0</v>
      </c>
      <c r="S61" s="9">
        <v>0</v>
      </c>
      <c r="T61" s="9">
        <v>0</v>
      </c>
      <c r="U61" s="2" t="str">
        <f>CHOOSE('TAB 1'!$A$3, "PENRM = Use of non-renewable primary energy resources used as raw materials", "PENRM = Gebruik van niet-hernieuwbare primaire energie gebruikt als materialen", "PENRM = Verwendung von nicht erneuerbaren Primärenergieressourcen, die als Rohstoffe verwendet werden", "PENRM = Utilisation de ressources d’énergie primaire non renouvelables utilisées comme matières premières")</f>
        <v>PENRM = Use of non-renewable primary energy resources used as raw materials</v>
      </c>
    </row>
    <row r="62" spans="1:21" x14ac:dyDescent="0.25">
      <c r="A62" s="8" t="s">
        <v>39</v>
      </c>
      <c r="B62" s="8" t="s">
        <v>65</v>
      </c>
      <c r="C62" s="9">
        <v>0</v>
      </c>
      <c r="D62" s="9">
        <v>0</v>
      </c>
      <c r="E62" s="9">
        <v>0</v>
      </c>
      <c r="F62" s="9">
        <f t="shared" si="5"/>
        <v>0</v>
      </c>
      <c r="G62" s="9">
        <v>0</v>
      </c>
      <c r="H62" s="9">
        <v>0</v>
      </c>
      <c r="I62" s="9">
        <v>0</v>
      </c>
      <c r="J62" s="9">
        <v>0</v>
      </c>
      <c r="K62" s="9">
        <v>0</v>
      </c>
      <c r="L62" s="9">
        <v>0</v>
      </c>
      <c r="M62" s="9">
        <v>0</v>
      </c>
      <c r="N62" s="9">
        <v>0</v>
      </c>
      <c r="O62" s="9">
        <v>0</v>
      </c>
      <c r="P62" s="9">
        <v>0</v>
      </c>
      <c r="Q62" s="9">
        <v>0</v>
      </c>
      <c r="R62" s="9">
        <v>0</v>
      </c>
      <c r="S62" s="9">
        <v>0</v>
      </c>
      <c r="T62" s="9">
        <v>0</v>
      </c>
      <c r="U62" s="2" t="str">
        <f>CHOOSE('TAB 1'!$A$3, "PENRT = Total use of non-renewable primary energy resources", "PENRT = Totaal gebruik van niet-hernieuwbare primaire energie", "PENRT = Gesamtverbrauch an nicht-erneuerbaren Primärenergieressourcen", "PENRT = Utilisation totale de ressources d’énergie primaire renouvelables")</f>
        <v>PENRT = Total use of non-renewable primary energy resources</v>
      </c>
    </row>
    <row r="63" spans="1:21" x14ac:dyDescent="0.25">
      <c r="A63" s="8" t="s">
        <v>40</v>
      </c>
      <c r="B63" s="8" t="s">
        <v>89</v>
      </c>
      <c r="C63" s="9">
        <v>0</v>
      </c>
      <c r="D63" s="9">
        <v>0</v>
      </c>
      <c r="E63" s="9">
        <v>0</v>
      </c>
      <c r="F63" s="9">
        <f t="shared" si="5"/>
        <v>0</v>
      </c>
      <c r="G63" s="9">
        <v>0</v>
      </c>
      <c r="H63" s="9">
        <v>0</v>
      </c>
      <c r="I63" s="9">
        <v>0</v>
      </c>
      <c r="J63" s="9">
        <v>0</v>
      </c>
      <c r="K63" s="9">
        <v>0</v>
      </c>
      <c r="L63" s="9">
        <v>0</v>
      </c>
      <c r="M63" s="9">
        <v>0</v>
      </c>
      <c r="N63" s="9">
        <v>0</v>
      </c>
      <c r="O63" s="9">
        <v>0</v>
      </c>
      <c r="P63" s="9">
        <v>0</v>
      </c>
      <c r="Q63" s="9">
        <v>0</v>
      </c>
      <c r="R63" s="9">
        <v>0</v>
      </c>
      <c r="S63" s="9">
        <v>0</v>
      </c>
      <c r="T63" s="9">
        <v>0</v>
      </c>
      <c r="U63" s="2" t="str">
        <f>CHOOSE('TAB 1'!$A$3, "SM = Use of secondary materials", "SM = Gebruik van secundaire materialen", "SM = Einsatz von Sekundärmaterial", "SM = Utilisation de matériaux secondaires")</f>
        <v>SM = Use of secondary materials</v>
      </c>
    </row>
    <row r="64" spans="1:21" x14ac:dyDescent="0.25">
      <c r="A64" s="8" t="s">
        <v>41</v>
      </c>
      <c r="B64" s="8" t="s">
        <v>65</v>
      </c>
      <c r="C64" s="9">
        <v>0</v>
      </c>
      <c r="D64" s="9">
        <v>0</v>
      </c>
      <c r="E64" s="9">
        <v>0</v>
      </c>
      <c r="F64" s="9">
        <f t="shared" si="5"/>
        <v>0</v>
      </c>
      <c r="G64" s="9">
        <v>0</v>
      </c>
      <c r="H64" s="9">
        <v>0</v>
      </c>
      <c r="I64" s="9">
        <v>0</v>
      </c>
      <c r="J64" s="9">
        <v>0</v>
      </c>
      <c r="K64" s="9">
        <v>0</v>
      </c>
      <c r="L64" s="9">
        <v>0</v>
      </c>
      <c r="M64" s="9">
        <v>0</v>
      </c>
      <c r="N64" s="9">
        <v>0</v>
      </c>
      <c r="O64" s="9">
        <v>0</v>
      </c>
      <c r="P64" s="9">
        <v>0</v>
      </c>
      <c r="Q64" s="9">
        <v>0</v>
      </c>
      <c r="R64" s="9">
        <v>0</v>
      </c>
      <c r="S64" s="9">
        <v>0</v>
      </c>
      <c r="T64" s="9">
        <v>0</v>
      </c>
      <c r="U64" s="2" t="str">
        <f>CHOOSE('TAB 1'!$A$3, "RSF = Use of renewable secondary fuels", "RSF = Gebruik van hernieuwbare secundaire brandstoffen", "RSF = Einsatz von erneuerbaren Sekundärbrennstoffen", "RSF = Utilisation de combustibles secondaires renouvelables")</f>
        <v>RSF = Use of renewable secondary fuels</v>
      </c>
    </row>
    <row r="65" spans="1:21" x14ac:dyDescent="0.25">
      <c r="A65" s="8" t="s">
        <v>42</v>
      </c>
      <c r="B65" s="8" t="s">
        <v>65</v>
      </c>
      <c r="C65" s="9">
        <v>0</v>
      </c>
      <c r="D65" s="9">
        <v>0</v>
      </c>
      <c r="E65" s="9">
        <v>0</v>
      </c>
      <c r="F65" s="9">
        <f t="shared" si="5"/>
        <v>0</v>
      </c>
      <c r="G65" s="9">
        <v>0</v>
      </c>
      <c r="H65" s="9">
        <v>0</v>
      </c>
      <c r="I65" s="9">
        <v>0</v>
      </c>
      <c r="J65" s="9">
        <v>0</v>
      </c>
      <c r="K65" s="9">
        <v>0</v>
      </c>
      <c r="L65" s="9">
        <v>0</v>
      </c>
      <c r="M65" s="9">
        <v>0</v>
      </c>
      <c r="N65" s="9">
        <v>0</v>
      </c>
      <c r="O65" s="9">
        <v>0</v>
      </c>
      <c r="P65" s="9">
        <v>0</v>
      </c>
      <c r="Q65" s="9">
        <v>0</v>
      </c>
      <c r="R65" s="9">
        <v>0</v>
      </c>
      <c r="S65" s="9">
        <v>0</v>
      </c>
      <c r="T65" s="9">
        <v>0</v>
      </c>
      <c r="U65" s="2" t="str">
        <f>CHOOSE('TAB 1'!$A$3, "NRSF = Use of non renewable secondary fuels", "NRSF = Gebruik van niet-hernieuwbare secundaire brandstoffen", "NRSF = Einsatz von nicht erneuerbaren Sekundärbrennstoffen", "NRSF = Utilisation de combustibles secondaires non renouvelables")</f>
        <v>NRSF = Use of non renewable secondary fuels</v>
      </c>
    </row>
    <row r="66" spans="1:21" x14ac:dyDescent="0.25">
      <c r="A66" s="8" t="s">
        <v>43</v>
      </c>
      <c r="B66" s="8" t="s">
        <v>91</v>
      </c>
      <c r="C66" s="9">
        <v>0</v>
      </c>
      <c r="D66" s="9">
        <v>0</v>
      </c>
      <c r="E66" s="9">
        <v>0</v>
      </c>
      <c r="F66" s="9">
        <f t="shared" si="5"/>
        <v>0</v>
      </c>
      <c r="G66" s="9">
        <v>0</v>
      </c>
      <c r="H66" s="9">
        <v>0</v>
      </c>
      <c r="I66" s="9">
        <v>0</v>
      </c>
      <c r="J66" s="9">
        <v>0</v>
      </c>
      <c r="K66" s="9">
        <v>0</v>
      </c>
      <c r="L66" s="9">
        <v>0</v>
      </c>
      <c r="M66" s="9">
        <v>0</v>
      </c>
      <c r="N66" s="9">
        <v>0</v>
      </c>
      <c r="O66" s="9">
        <v>0</v>
      </c>
      <c r="P66" s="9">
        <v>0</v>
      </c>
      <c r="Q66" s="9">
        <v>0</v>
      </c>
      <c r="R66" s="9">
        <v>0</v>
      </c>
      <c r="S66" s="9">
        <v>0</v>
      </c>
      <c r="T66" s="9">
        <v>0</v>
      </c>
      <c r="U66" s="2" t="str">
        <f>CHOOSE('TAB 1'!$A$3, "FW = Use of net fresh water", "FW = Netto gebruik van zoetwater", "FW = Nutzung von Netto-Süßwasser", "FW = Utilisation d’eau douce nette")</f>
        <v>FW = Use of net fresh water</v>
      </c>
    </row>
    <row r="67" spans="1:21" x14ac:dyDescent="0.25">
      <c r="A67" s="67"/>
      <c r="B67" s="67"/>
      <c r="C67" s="69"/>
      <c r="D67" s="69"/>
      <c r="E67" s="69"/>
      <c r="F67" s="69"/>
      <c r="G67" s="69"/>
      <c r="H67" s="69"/>
      <c r="I67" s="69"/>
      <c r="J67" s="69"/>
      <c r="K67" s="69"/>
      <c r="L67" s="69"/>
      <c r="M67" s="69"/>
      <c r="N67" s="69"/>
      <c r="O67" s="69"/>
      <c r="P67" s="69"/>
      <c r="Q67" s="69"/>
      <c r="R67" s="69"/>
      <c r="S67" s="69"/>
      <c r="T67" s="69"/>
      <c r="U67" s="66"/>
    </row>
    <row r="68" spans="1:21" x14ac:dyDescent="0.25">
      <c r="A68" s="67"/>
      <c r="B68" s="67"/>
      <c r="C68" s="68" t="str">
        <f>CHOOSE('TAB 1'!$A$3, "BIOGENIC CARBON CONTENT per functional or declared unit (A2)", "BIOGEEN KOOLSTOF per functionele eenheid of producteenheid (A2)", "BIOGENER KOHLENSTOFFGEHALT pro funktioneller oder deklarierter Einheit (A2)", "TENEUR EN CARBONE BIOGÉNIQUE par unité fonctionnelle ou déclarée (A2)")</f>
        <v>BIOGENIC CARBON CONTENT per functional or declared unit (A2)</v>
      </c>
      <c r="D68" s="68"/>
      <c r="E68" s="68"/>
      <c r="F68" s="68"/>
      <c r="G68" s="68"/>
      <c r="H68" s="68"/>
      <c r="I68" s="68"/>
      <c r="J68" s="68"/>
      <c r="K68" s="68"/>
      <c r="L68" s="68"/>
      <c r="M68" s="68"/>
      <c r="N68" s="68"/>
      <c r="O68" s="68"/>
      <c r="P68" s="68"/>
      <c r="Q68" s="68"/>
      <c r="R68" s="68"/>
      <c r="S68" s="68"/>
      <c r="T68" s="68"/>
      <c r="U68" s="66"/>
    </row>
    <row r="69" spans="1:21" x14ac:dyDescent="0.25">
      <c r="B69" s="3" t="str">
        <f>CHOOSE('TAB 1'!$A$3,"UNIT","EENHEID", "EINHEIT", "UNITÉ")</f>
        <v>UNIT</v>
      </c>
      <c r="C69" s="3" t="s">
        <v>9</v>
      </c>
      <c r="D69" s="3" t="s">
        <v>10</v>
      </c>
      <c r="E69" s="3" t="s">
        <v>11</v>
      </c>
      <c r="F69" s="4" t="s">
        <v>26</v>
      </c>
      <c r="G69" s="3" t="s">
        <v>12</v>
      </c>
      <c r="H69" s="3" t="s">
        <v>13</v>
      </c>
      <c r="I69" s="3" t="s">
        <v>14</v>
      </c>
      <c r="J69" s="3" t="s">
        <v>15</v>
      </c>
      <c r="K69" s="3" t="s">
        <v>16</v>
      </c>
      <c r="L69" s="3" t="s">
        <v>17</v>
      </c>
      <c r="M69" s="3" t="s">
        <v>18</v>
      </c>
      <c r="N69" s="3" t="s">
        <v>19</v>
      </c>
      <c r="O69" s="3" t="s">
        <v>20</v>
      </c>
      <c r="P69" s="3" t="s">
        <v>21</v>
      </c>
      <c r="Q69" s="3" t="s">
        <v>22</v>
      </c>
      <c r="R69" s="3" t="s">
        <v>23</v>
      </c>
      <c r="S69" s="3" t="s">
        <v>24</v>
      </c>
      <c r="T69" s="3" t="s">
        <v>25</v>
      </c>
      <c r="U69" s="66"/>
    </row>
    <row r="70" spans="1:21" x14ac:dyDescent="0.25">
      <c r="A70" s="3" t="s">
        <v>60</v>
      </c>
      <c r="B70" s="3" t="s">
        <v>92</v>
      </c>
      <c r="C70" s="9">
        <v>0</v>
      </c>
      <c r="D70" s="9">
        <v>0</v>
      </c>
      <c r="E70" s="9">
        <v>0</v>
      </c>
      <c r="F70" s="9">
        <f t="shared" ref="F70:F71" si="6">SUM(C70:E70)</f>
        <v>0</v>
      </c>
      <c r="G70" s="9">
        <v>0</v>
      </c>
      <c r="H70" s="9">
        <v>0</v>
      </c>
      <c r="I70" s="9">
        <v>0</v>
      </c>
      <c r="J70" s="9">
        <v>0</v>
      </c>
      <c r="K70" s="9">
        <v>0</v>
      </c>
      <c r="L70" s="9">
        <v>0</v>
      </c>
      <c r="M70" s="9">
        <v>0</v>
      </c>
      <c r="N70" s="9">
        <v>0</v>
      </c>
      <c r="O70" s="9">
        <v>0</v>
      </c>
      <c r="P70" s="9">
        <v>0</v>
      </c>
      <c r="Q70" s="9">
        <v>0</v>
      </c>
      <c r="R70" s="9">
        <v>0</v>
      </c>
      <c r="S70" s="9">
        <v>0</v>
      </c>
      <c r="T70" s="9">
        <v>0</v>
      </c>
      <c r="U70" s="2" t="str">
        <f>CHOOSE('TAB 1'!$A$3, "BCCpr = Biogenic carbon content in product", "BCCpr = biogeen koolstof in product", "BCCpr = Gehalt an biogenem Kohlenstoff im Product", "BCCpr = Teneur en carbone biogène dans le produit")</f>
        <v>BCCpr = Biogenic carbon content in product</v>
      </c>
    </row>
    <row r="71" spans="1:21" x14ac:dyDescent="0.25">
      <c r="A71" s="3" t="s">
        <v>61</v>
      </c>
      <c r="B71" s="3" t="s">
        <v>92</v>
      </c>
      <c r="C71" s="9">
        <v>0</v>
      </c>
      <c r="D71" s="9">
        <v>0</v>
      </c>
      <c r="E71" s="9">
        <v>0</v>
      </c>
      <c r="F71" s="9">
        <f t="shared" si="6"/>
        <v>0</v>
      </c>
      <c r="G71" s="9">
        <v>0</v>
      </c>
      <c r="H71" s="9">
        <v>0</v>
      </c>
      <c r="I71" s="9">
        <v>0</v>
      </c>
      <c r="J71" s="9">
        <v>0</v>
      </c>
      <c r="K71" s="9">
        <v>0</v>
      </c>
      <c r="L71" s="9">
        <v>0</v>
      </c>
      <c r="M71" s="9">
        <v>0</v>
      </c>
      <c r="N71" s="9">
        <v>0</v>
      </c>
      <c r="O71" s="9">
        <v>0</v>
      </c>
      <c r="P71" s="9">
        <v>0</v>
      </c>
      <c r="Q71" s="9">
        <v>0</v>
      </c>
      <c r="R71" s="9">
        <v>0</v>
      </c>
      <c r="S71" s="9">
        <v>0</v>
      </c>
      <c r="T71" s="9">
        <v>0</v>
      </c>
      <c r="U71" s="2" t="str">
        <f>CHOOSE('TAB 1'!$A$3, "BCCpa = Biogenic carbon content in packaging", "BCCpa = biogeen koolstof in verpakking", "BCCpa = Biogener Kohlenstoffgehalt in der Verpackung", "BCCpa = Teneur en carbone biogène dans l’emballage")</f>
        <v>BCCpa = Biogenic carbon content in packaging</v>
      </c>
    </row>
    <row r="72" spans="1:21" x14ac:dyDescent="0.25">
      <c r="T72" s="2"/>
      <c r="U72" s="3"/>
    </row>
  </sheetData>
  <sheetProtection algorithmName="SHA-512" hashValue="1sJGwMI+IShqbZA9sadZvxm4utk2I4hrSlkkfwx44KA7bG9AUXyadCUojr/tuFTC6xQ2rPLioH2WNb14ifhHig==" saltValue="5sa6QcWwzNgVpMCF/AxZVA==" spinCount="100000" sheet="1" objects="1" scenarios="1" selectLockedCells="1"/>
  <mergeCells count="25">
    <mergeCell ref="C1:T1"/>
    <mergeCell ref="C19:T19"/>
    <mergeCell ref="C10:T10"/>
    <mergeCell ref="C18:T18"/>
    <mergeCell ref="A18:B19"/>
    <mergeCell ref="A1:B1"/>
    <mergeCell ref="A10:B11"/>
    <mergeCell ref="U10:U11"/>
    <mergeCell ref="U18:U19"/>
    <mergeCell ref="U34:U36"/>
    <mergeCell ref="U43:U44"/>
    <mergeCell ref="U54:U55"/>
    <mergeCell ref="U67:U69"/>
    <mergeCell ref="A67:B68"/>
    <mergeCell ref="A54:B55"/>
    <mergeCell ref="A43:B44"/>
    <mergeCell ref="A34:B35"/>
    <mergeCell ref="C68:T68"/>
    <mergeCell ref="C54:T54"/>
    <mergeCell ref="C67:T67"/>
    <mergeCell ref="C34:T34"/>
    <mergeCell ref="C43:T43"/>
    <mergeCell ref="C35:T35"/>
    <mergeCell ref="C44:T44"/>
    <mergeCell ref="C55:T55"/>
  </mergeCell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67876-FBB2-1E43-BB99-98CEBC692525}">
  <dimension ref="A1:F1227"/>
  <sheetViews>
    <sheetView workbookViewId="0"/>
  </sheetViews>
  <sheetFormatPr defaultColWidth="11.42578125" defaultRowHeight="12.75" x14ac:dyDescent="0.25"/>
  <cols>
    <col min="1" max="1" width="91" style="31" bestFit="1" customWidth="1"/>
    <col min="2" max="2" width="11.42578125" style="31"/>
    <col min="3" max="16384" width="11.42578125" style="3"/>
  </cols>
  <sheetData>
    <row r="1" spans="1:6" s="12" customFormat="1" x14ac:dyDescent="0.25">
      <c r="A1" s="30" t="s">
        <v>1521</v>
      </c>
      <c r="B1" s="30"/>
    </row>
    <row r="2" spans="1:6" x14ac:dyDescent="0.25">
      <c r="A2" s="31" t="s">
        <v>1599</v>
      </c>
      <c r="B2" s="31">
        <v>1</v>
      </c>
    </row>
    <row r="3" spans="1:6" x14ac:dyDescent="0.25">
      <c r="A3" s="31" t="s">
        <v>1596</v>
      </c>
      <c r="B3" s="31">
        <v>2</v>
      </c>
    </row>
    <row r="4" spans="1:6" x14ac:dyDescent="0.25">
      <c r="A4" s="31" t="s">
        <v>1598</v>
      </c>
      <c r="B4" s="31">
        <v>3</v>
      </c>
    </row>
    <row r="5" spans="1:6" x14ac:dyDescent="0.25">
      <c r="A5" s="31" t="s">
        <v>1597</v>
      </c>
      <c r="B5" s="31">
        <v>4</v>
      </c>
    </row>
    <row r="7" spans="1:6" s="12" customFormat="1" x14ac:dyDescent="0.25">
      <c r="A7" s="30" t="s">
        <v>1534</v>
      </c>
      <c r="B7" s="30"/>
    </row>
    <row r="8" spans="1:6" x14ac:dyDescent="0.25">
      <c r="A8" s="32" t="s">
        <v>1</v>
      </c>
      <c r="B8" s="31" t="s">
        <v>9</v>
      </c>
    </row>
    <row r="9" spans="1:6" x14ac:dyDescent="0.25">
      <c r="A9" s="32" t="s">
        <v>2</v>
      </c>
      <c r="B9" s="31" t="s">
        <v>10</v>
      </c>
    </row>
    <row r="10" spans="1:6" x14ac:dyDescent="0.25">
      <c r="A10" s="32" t="s">
        <v>0</v>
      </c>
      <c r="B10" s="31" t="s">
        <v>1525</v>
      </c>
    </row>
    <row r="11" spans="1:6" x14ac:dyDescent="0.25">
      <c r="A11" s="32" t="s">
        <v>1556</v>
      </c>
      <c r="B11" s="31" t="s">
        <v>9</v>
      </c>
    </row>
    <row r="12" spans="1:6" x14ac:dyDescent="0.25">
      <c r="A12" s="32" t="s">
        <v>1555</v>
      </c>
      <c r="B12" s="31" t="s">
        <v>10</v>
      </c>
    </row>
    <row r="13" spans="1:6" x14ac:dyDescent="0.25">
      <c r="A13" s="32" t="s">
        <v>1557</v>
      </c>
      <c r="B13" s="31" t="s">
        <v>1525</v>
      </c>
    </row>
    <row r="14" spans="1:6" x14ac:dyDescent="0.25">
      <c r="A14" s="32"/>
    </row>
    <row r="15" spans="1:6" x14ac:dyDescent="0.25">
      <c r="A15" s="30" t="s">
        <v>1535</v>
      </c>
    </row>
    <row r="16" spans="1:6" x14ac:dyDescent="0.25">
      <c r="A16" s="33" t="s">
        <v>6</v>
      </c>
      <c r="F16" s="13"/>
    </row>
    <row r="17" spans="1:6" x14ac:dyDescent="0.25">
      <c r="A17" s="33" t="s">
        <v>93</v>
      </c>
      <c r="F17" s="13"/>
    </row>
    <row r="18" spans="1:6" x14ac:dyDescent="0.25">
      <c r="A18" s="33" t="s">
        <v>94</v>
      </c>
      <c r="F18" s="13"/>
    </row>
    <row r="19" spans="1:6" x14ac:dyDescent="0.25">
      <c r="A19" s="33" t="s">
        <v>95</v>
      </c>
      <c r="F19" s="13"/>
    </row>
    <row r="20" spans="1:6" x14ac:dyDescent="0.25">
      <c r="A20" s="33" t="s">
        <v>96</v>
      </c>
      <c r="F20" s="13"/>
    </row>
    <row r="22" spans="1:6" x14ac:dyDescent="0.25">
      <c r="A22" s="30" t="s">
        <v>1522</v>
      </c>
    </row>
    <row r="23" spans="1:6" x14ac:dyDescent="0.25">
      <c r="A23" s="31" t="s">
        <v>604</v>
      </c>
    </row>
    <row r="24" spans="1:6" x14ac:dyDescent="0.25">
      <c r="A24" s="31" t="s">
        <v>605</v>
      </c>
    </row>
    <row r="25" spans="1:6" x14ac:dyDescent="0.25">
      <c r="A25" s="31" t="s">
        <v>606</v>
      </c>
    </row>
    <row r="26" spans="1:6" x14ac:dyDescent="0.25">
      <c r="A26" s="31" t="s">
        <v>607</v>
      </c>
    </row>
    <row r="27" spans="1:6" x14ac:dyDescent="0.25">
      <c r="A27" s="31" t="s">
        <v>608</v>
      </c>
    </row>
    <row r="28" spans="1:6" x14ac:dyDescent="0.25">
      <c r="A28" s="31" t="s">
        <v>609</v>
      </c>
    </row>
    <row r="29" spans="1:6" x14ac:dyDescent="0.25">
      <c r="A29" s="31" t="s">
        <v>610</v>
      </c>
    </row>
    <row r="30" spans="1:6" x14ac:dyDescent="0.25">
      <c r="A30" s="31" t="s">
        <v>611</v>
      </c>
    </row>
    <row r="31" spans="1:6" x14ac:dyDescent="0.25">
      <c r="A31" s="31" t="s">
        <v>612</v>
      </c>
    </row>
    <row r="32" spans="1:6" x14ac:dyDescent="0.25">
      <c r="A32" s="31" t="s">
        <v>613</v>
      </c>
    </row>
    <row r="33" spans="1:1" x14ac:dyDescent="0.25">
      <c r="A33" s="31" t="s">
        <v>614</v>
      </c>
    </row>
    <row r="34" spans="1:1" x14ac:dyDescent="0.25">
      <c r="A34" s="31" t="s">
        <v>615</v>
      </c>
    </row>
    <row r="35" spans="1:1" x14ac:dyDescent="0.25">
      <c r="A35" s="31" t="s">
        <v>616</v>
      </c>
    </row>
    <row r="36" spans="1:1" x14ac:dyDescent="0.25">
      <c r="A36" s="31" t="s">
        <v>617</v>
      </c>
    </row>
    <row r="37" spans="1:1" x14ac:dyDescent="0.25">
      <c r="A37" s="31" t="s">
        <v>618</v>
      </c>
    </row>
    <row r="38" spans="1:1" x14ac:dyDescent="0.25">
      <c r="A38" s="31" t="s">
        <v>619</v>
      </c>
    </row>
    <row r="39" spans="1:1" x14ac:dyDescent="0.25">
      <c r="A39" s="31" t="s">
        <v>620</v>
      </c>
    </row>
    <row r="40" spans="1:1" x14ac:dyDescent="0.25">
      <c r="A40" s="31" t="s">
        <v>621</v>
      </c>
    </row>
    <row r="41" spans="1:1" x14ac:dyDescent="0.25">
      <c r="A41" s="31" t="s">
        <v>622</v>
      </c>
    </row>
    <row r="42" spans="1:1" x14ac:dyDescent="0.25">
      <c r="A42" s="31" t="s">
        <v>623</v>
      </c>
    </row>
    <row r="43" spans="1:1" x14ac:dyDescent="0.25">
      <c r="A43" s="31" t="s">
        <v>624</v>
      </c>
    </row>
    <row r="44" spans="1:1" x14ac:dyDescent="0.25">
      <c r="A44" s="31" t="s">
        <v>625</v>
      </c>
    </row>
    <row r="45" spans="1:1" x14ac:dyDescent="0.25">
      <c r="A45" s="31" t="s">
        <v>626</v>
      </c>
    </row>
    <row r="46" spans="1:1" x14ac:dyDescent="0.25">
      <c r="A46" s="31" t="s">
        <v>627</v>
      </c>
    </row>
    <row r="47" spans="1:1" x14ac:dyDescent="0.25">
      <c r="A47" s="31" t="s">
        <v>628</v>
      </c>
    </row>
    <row r="48" spans="1:1" x14ac:dyDescent="0.25">
      <c r="A48" s="31" t="s">
        <v>629</v>
      </c>
    </row>
    <row r="49" spans="1:1" x14ac:dyDescent="0.25">
      <c r="A49" s="31" t="s">
        <v>630</v>
      </c>
    </row>
    <row r="50" spans="1:1" x14ac:dyDescent="0.25">
      <c r="A50" s="31" t="s">
        <v>631</v>
      </c>
    </row>
    <row r="51" spans="1:1" x14ac:dyDescent="0.25">
      <c r="A51" s="31" t="s">
        <v>632</v>
      </c>
    </row>
    <row r="52" spans="1:1" x14ac:dyDescent="0.25">
      <c r="A52" s="31" t="s">
        <v>633</v>
      </c>
    </row>
    <row r="53" spans="1:1" x14ac:dyDescent="0.25">
      <c r="A53" s="31" t="s">
        <v>634</v>
      </c>
    </row>
    <row r="54" spans="1:1" x14ac:dyDescent="0.25">
      <c r="A54" s="31" t="s">
        <v>635</v>
      </c>
    </row>
    <row r="55" spans="1:1" x14ac:dyDescent="0.25">
      <c r="A55" s="31" t="s">
        <v>636</v>
      </c>
    </row>
    <row r="56" spans="1:1" x14ac:dyDescent="0.25">
      <c r="A56" s="31" t="s">
        <v>637</v>
      </c>
    </row>
    <row r="57" spans="1:1" x14ac:dyDescent="0.25">
      <c r="A57" s="31" t="s">
        <v>638</v>
      </c>
    </row>
    <row r="58" spans="1:1" x14ac:dyDescent="0.25">
      <c r="A58" s="31" t="s">
        <v>639</v>
      </c>
    </row>
    <row r="59" spans="1:1" x14ac:dyDescent="0.25">
      <c r="A59" s="31" t="s">
        <v>640</v>
      </c>
    </row>
    <row r="60" spans="1:1" x14ac:dyDescent="0.25">
      <c r="A60" s="31" t="s">
        <v>641</v>
      </c>
    </row>
    <row r="61" spans="1:1" x14ac:dyDescent="0.25">
      <c r="A61" s="31" t="s">
        <v>642</v>
      </c>
    </row>
    <row r="62" spans="1:1" x14ac:dyDescent="0.25">
      <c r="A62" s="31" t="s">
        <v>643</v>
      </c>
    </row>
    <row r="63" spans="1:1" x14ac:dyDescent="0.25">
      <c r="A63" s="31" t="s">
        <v>644</v>
      </c>
    </row>
    <row r="64" spans="1:1" x14ac:dyDescent="0.25">
      <c r="A64" s="31" t="s">
        <v>645</v>
      </c>
    </row>
    <row r="65" spans="1:1" x14ac:dyDescent="0.25">
      <c r="A65" s="31" t="s">
        <v>646</v>
      </c>
    </row>
    <row r="66" spans="1:1" x14ac:dyDescent="0.25">
      <c r="A66" s="31" t="s">
        <v>647</v>
      </c>
    </row>
    <row r="67" spans="1:1" x14ac:dyDescent="0.25">
      <c r="A67" s="31" t="s">
        <v>648</v>
      </c>
    </row>
    <row r="68" spans="1:1" x14ac:dyDescent="0.25">
      <c r="A68" s="31" t="s">
        <v>649</v>
      </c>
    </row>
    <row r="69" spans="1:1" x14ac:dyDescent="0.25">
      <c r="A69" s="31" t="s">
        <v>650</v>
      </c>
    </row>
    <row r="70" spans="1:1" x14ac:dyDescent="0.25">
      <c r="A70" s="31" t="s">
        <v>651</v>
      </c>
    </row>
    <row r="71" spans="1:1" x14ac:dyDescent="0.25">
      <c r="A71" s="31" t="s">
        <v>652</v>
      </c>
    </row>
    <row r="72" spans="1:1" x14ac:dyDescent="0.25">
      <c r="A72" s="31" t="s">
        <v>653</v>
      </c>
    </row>
    <row r="73" spans="1:1" x14ac:dyDescent="0.25">
      <c r="A73" s="31" t="s">
        <v>654</v>
      </c>
    </row>
    <row r="74" spans="1:1" x14ac:dyDescent="0.25">
      <c r="A74" s="31" t="s">
        <v>655</v>
      </c>
    </row>
    <row r="75" spans="1:1" x14ac:dyDescent="0.25">
      <c r="A75" s="31" t="s">
        <v>656</v>
      </c>
    </row>
    <row r="76" spans="1:1" x14ac:dyDescent="0.25">
      <c r="A76" s="31" t="s">
        <v>657</v>
      </c>
    </row>
    <row r="77" spans="1:1" x14ac:dyDescent="0.25">
      <c r="A77" s="31" t="s">
        <v>658</v>
      </c>
    </row>
    <row r="78" spans="1:1" x14ac:dyDescent="0.25">
      <c r="A78" s="31" t="s">
        <v>659</v>
      </c>
    </row>
    <row r="79" spans="1:1" x14ac:dyDescent="0.25">
      <c r="A79" s="31" t="s">
        <v>660</v>
      </c>
    </row>
    <row r="80" spans="1:1" x14ac:dyDescent="0.25">
      <c r="A80" s="31" t="s">
        <v>661</v>
      </c>
    </row>
    <row r="81" spans="1:1" x14ac:dyDescent="0.25">
      <c r="A81" s="31" t="s">
        <v>662</v>
      </c>
    </row>
    <row r="82" spans="1:1" x14ac:dyDescent="0.25">
      <c r="A82" s="31" t="s">
        <v>663</v>
      </c>
    </row>
    <row r="83" spans="1:1" x14ac:dyDescent="0.25">
      <c r="A83" s="31" t="s">
        <v>664</v>
      </c>
    </row>
    <row r="84" spans="1:1" x14ac:dyDescent="0.25">
      <c r="A84" s="31" t="s">
        <v>665</v>
      </c>
    </row>
    <row r="85" spans="1:1" x14ac:dyDescent="0.25">
      <c r="A85" s="31" t="s">
        <v>666</v>
      </c>
    </row>
    <row r="86" spans="1:1" x14ac:dyDescent="0.25">
      <c r="A86" s="31" t="s">
        <v>667</v>
      </c>
    </row>
    <row r="87" spans="1:1" x14ac:dyDescent="0.25">
      <c r="A87" s="31" t="s">
        <v>668</v>
      </c>
    </row>
    <row r="88" spans="1:1" x14ac:dyDescent="0.25">
      <c r="A88" s="31" t="s">
        <v>669</v>
      </c>
    </row>
    <row r="89" spans="1:1" x14ac:dyDescent="0.25">
      <c r="A89" s="31" t="s">
        <v>670</v>
      </c>
    </row>
    <row r="90" spans="1:1" x14ac:dyDescent="0.25">
      <c r="A90" s="31" t="s">
        <v>671</v>
      </c>
    </row>
    <row r="91" spans="1:1" x14ac:dyDescent="0.25">
      <c r="A91" s="31" t="s">
        <v>672</v>
      </c>
    </row>
    <row r="92" spans="1:1" x14ac:dyDescent="0.25">
      <c r="A92" s="31" t="s">
        <v>673</v>
      </c>
    </row>
    <row r="93" spans="1:1" x14ac:dyDescent="0.25">
      <c r="A93" s="31" t="s">
        <v>674</v>
      </c>
    </row>
    <row r="94" spans="1:1" x14ac:dyDescent="0.25">
      <c r="A94" s="31" t="s">
        <v>675</v>
      </c>
    </row>
    <row r="95" spans="1:1" x14ac:dyDescent="0.25">
      <c r="A95" s="31" t="s">
        <v>676</v>
      </c>
    </row>
    <row r="96" spans="1:1" x14ac:dyDescent="0.25">
      <c r="A96" s="31" t="s">
        <v>677</v>
      </c>
    </row>
    <row r="97" spans="1:1" x14ac:dyDescent="0.25">
      <c r="A97" s="31" t="s">
        <v>678</v>
      </c>
    </row>
    <row r="98" spans="1:1" x14ac:dyDescent="0.25">
      <c r="A98" s="31" t="s">
        <v>679</v>
      </c>
    </row>
    <row r="99" spans="1:1" x14ac:dyDescent="0.25">
      <c r="A99" s="31" t="s">
        <v>680</v>
      </c>
    </row>
    <row r="100" spans="1:1" x14ac:dyDescent="0.25">
      <c r="A100" s="31" t="s">
        <v>681</v>
      </c>
    </row>
    <row r="101" spans="1:1" x14ac:dyDescent="0.25">
      <c r="A101" s="31" t="s">
        <v>682</v>
      </c>
    </row>
    <row r="102" spans="1:1" x14ac:dyDescent="0.25">
      <c r="A102" s="31" t="s">
        <v>683</v>
      </c>
    </row>
    <row r="103" spans="1:1" x14ac:dyDescent="0.25">
      <c r="A103" s="31" t="s">
        <v>684</v>
      </c>
    </row>
    <row r="104" spans="1:1" x14ac:dyDescent="0.25">
      <c r="A104" s="31" t="s">
        <v>685</v>
      </c>
    </row>
    <row r="105" spans="1:1" x14ac:dyDescent="0.25">
      <c r="A105" s="31" t="s">
        <v>686</v>
      </c>
    </row>
    <row r="106" spans="1:1" x14ac:dyDescent="0.25">
      <c r="A106" s="31" t="s">
        <v>687</v>
      </c>
    </row>
    <row r="107" spans="1:1" x14ac:dyDescent="0.25">
      <c r="A107" s="31" t="s">
        <v>688</v>
      </c>
    </row>
    <row r="108" spans="1:1" x14ac:dyDescent="0.25">
      <c r="A108" s="31" t="s">
        <v>689</v>
      </c>
    </row>
    <row r="109" spans="1:1" x14ac:dyDescent="0.25">
      <c r="A109" s="31" t="s">
        <v>690</v>
      </c>
    </row>
    <row r="110" spans="1:1" x14ac:dyDescent="0.25">
      <c r="A110" s="31" t="s">
        <v>691</v>
      </c>
    </row>
    <row r="111" spans="1:1" x14ac:dyDescent="0.25">
      <c r="A111" s="31" t="s">
        <v>692</v>
      </c>
    </row>
    <row r="112" spans="1:1" x14ac:dyDescent="0.25">
      <c r="A112" s="31" t="s">
        <v>693</v>
      </c>
    </row>
    <row r="113" spans="1:1" x14ac:dyDescent="0.25">
      <c r="A113" s="31" t="s">
        <v>694</v>
      </c>
    </row>
    <row r="114" spans="1:1" x14ac:dyDescent="0.25">
      <c r="A114" s="31" t="s">
        <v>695</v>
      </c>
    </row>
    <row r="115" spans="1:1" x14ac:dyDescent="0.25">
      <c r="A115" s="31" t="s">
        <v>696</v>
      </c>
    </row>
    <row r="116" spans="1:1" x14ac:dyDescent="0.25">
      <c r="A116" s="31" t="s">
        <v>697</v>
      </c>
    </row>
    <row r="117" spans="1:1" x14ac:dyDescent="0.25">
      <c r="A117" s="31" t="s">
        <v>698</v>
      </c>
    </row>
    <row r="118" spans="1:1" x14ac:dyDescent="0.25">
      <c r="A118" s="31" t="s">
        <v>699</v>
      </c>
    </row>
    <row r="119" spans="1:1" x14ac:dyDescent="0.25">
      <c r="A119" s="31" t="s">
        <v>700</v>
      </c>
    </row>
    <row r="120" spans="1:1" x14ac:dyDescent="0.25">
      <c r="A120" s="31" t="s">
        <v>701</v>
      </c>
    </row>
    <row r="121" spans="1:1" x14ac:dyDescent="0.25">
      <c r="A121" s="31" t="s">
        <v>702</v>
      </c>
    </row>
    <row r="122" spans="1:1" x14ac:dyDescent="0.25">
      <c r="A122" s="31" t="s">
        <v>703</v>
      </c>
    </row>
    <row r="123" spans="1:1" x14ac:dyDescent="0.25">
      <c r="A123" s="31" t="s">
        <v>704</v>
      </c>
    </row>
    <row r="124" spans="1:1" x14ac:dyDescent="0.25">
      <c r="A124" s="31" t="s">
        <v>705</v>
      </c>
    </row>
    <row r="125" spans="1:1" x14ac:dyDescent="0.25">
      <c r="A125" s="31" t="s">
        <v>706</v>
      </c>
    </row>
    <row r="126" spans="1:1" x14ac:dyDescent="0.25">
      <c r="A126" s="31" t="s">
        <v>707</v>
      </c>
    </row>
    <row r="127" spans="1:1" x14ac:dyDescent="0.25">
      <c r="A127" s="31" t="s">
        <v>708</v>
      </c>
    </row>
    <row r="128" spans="1:1" x14ac:dyDescent="0.25">
      <c r="A128" s="31" t="s">
        <v>709</v>
      </c>
    </row>
    <row r="129" spans="1:1" x14ac:dyDescent="0.25">
      <c r="A129" s="31" t="s">
        <v>710</v>
      </c>
    </row>
    <row r="130" spans="1:1" x14ac:dyDescent="0.25">
      <c r="A130" s="31" t="s">
        <v>711</v>
      </c>
    </row>
    <row r="131" spans="1:1" x14ac:dyDescent="0.25">
      <c r="A131" s="31" t="s">
        <v>712</v>
      </c>
    </row>
    <row r="132" spans="1:1" x14ac:dyDescent="0.25">
      <c r="A132" s="31" t="s">
        <v>713</v>
      </c>
    </row>
    <row r="133" spans="1:1" x14ac:dyDescent="0.25">
      <c r="A133" s="31" t="s">
        <v>714</v>
      </c>
    </row>
    <row r="134" spans="1:1" x14ac:dyDescent="0.25">
      <c r="A134" s="31" t="s">
        <v>715</v>
      </c>
    </row>
    <row r="135" spans="1:1" x14ac:dyDescent="0.25">
      <c r="A135" s="31" t="s">
        <v>716</v>
      </c>
    </row>
    <row r="136" spans="1:1" x14ac:dyDescent="0.25">
      <c r="A136" s="31" t="s">
        <v>717</v>
      </c>
    </row>
    <row r="137" spans="1:1" x14ac:dyDescent="0.25">
      <c r="A137" s="31" t="s">
        <v>718</v>
      </c>
    </row>
    <row r="138" spans="1:1" x14ac:dyDescent="0.25">
      <c r="A138" s="31" t="s">
        <v>719</v>
      </c>
    </row>
    <row r="139" spans="1:1" x14ac:dyDescent="0.25">
      <c r="A139" s="31" t="s">
        <v>720</v>
      </c>
    </row>
    <row r="140" spans="1:1" x14ac:dyDescent="0.25">
      <c r="A140" s="31" t="s">
        <v>721</v>
      </c>
    </row>
    <row r="141" spans="1:1" x14ac:dyDescent="0.25">
      <c r="A141" s="31" t="s">
        <v>722</v>
      </c>
    </row>
    <row r="142" spans="1:1" x14ac:dyDescent="0.25">
      <c r="A142" s="31" t="s">
        <v>723</v>
      </c>
    </row>
    <row r="143" spans="1:1" x14ac:dyDescent="0.25">
      <c r="A143" s="31" t="s">
        <v>724</v>
      </c>
    </row>
    <row r="144" spans="1:1" x14ac:dyDescent="0.25">
      <c r="A144" s="31" t="s">
        <v>725</v>
      </c>
    </row>
    <row r="145" spans="1:1" x14ac:dyDescent="0.25">
      <c r="A145" s="31" t="s">
        <v>726</v>
      </c>
    </row>
    <row r="146" spans="1:1" x14ac:dyDescent="0.25">
      <c r="A146" s="31" t="s">
        <v>727</v>
      </c>
    </row>
    <row r="147" spans="1:1" x14ac:dyDescent="0.25">
      <c r="A147" s="31" t="s">
        <v>728</v>
      </c>
    </row>
    <row r="148" spans="1:1" x14ac:dyDescent="0.25">
      <c r="A148" s="31" t="s">
        <v>729</v>
      </c>
    </row>
    <row r="149" spans="1:1" x14ac:dyDescent="0.25">
      <c r="A149" s="31" t="s">
        <v>730</v>
      </c>
    </row>
    <row r="150" spans="1:1" x14ac:dyDescent="0.25">
      <c r="A150" s="31" t="s">
        <v>731</v>
      </c>
    </row>
    <row r="151" spans="1:1" x14ac:dyDescent="0.25">
      <c r="A151" s="31" t="s">
        <v>732</v>
      </c>
    </row>
    <row r="152" spans="1:1" x14ac:dyDescent="0.25">
      <c r="A152" s="31" t="s">
        <v>733</v>
      </c>
    </row>
    <row r="153" spans="1:1" x14ac:dyDescent="0.25">
      <c r="A153" s="31" t="s">
        <v>734</v>
      </c>
    </row>
    <row r="154" spans="1:1" x14ac:dyDescent="0.25">
      <c r="A154" s="31" t="s">
        <v>735</v>
      </c>
    </row>
    <row r="155" spans="1:1" x14ac:dyDescent="0.25">
      <c r="A155" s="31" t="s">
        <v>736</v>
      </c>
    </row>
    <row r="156" spans="1:1" x14ac:dyDescent="0.25">
      <c r="A156" s="31" t="s">
        <v>737</v>
      </c>
    </row>
    <row r="157" spans="1:1" x14ac:dyDescent="0.25">
      <c r="A157" s="31" t="s">
        <v>738</v>
      </c>
    </row>
    <row r="158" spans="1:1" x14ac:dyDescent="0.25">
      <c r="A158" s="31" t="s">
        <v>739</v>
      </c>
    </row>
    <row r="159" spans="1:1" x14ac:dyDescent="0.25">
      <c r="A159" s="31" t="s">
        <v>740</v>
      </c>
    </row>
    <row r="160" spans="1:1" x14ac:dyDescent="0.25">
      <c r="A160" s="31" t="s">
        <v>741</v>
      </c>
    </row>
    <row r="161" spans="1:1" x14ac:dyDescent="0.25">
      <c r="A161" s="31" t="s">
        <v>742</v>
      </c>
    </row>
    <row r="162" spans="1:1" x14ac:dyDescent="0.25">
      <c r="A162" s="31" t="s">
        <v>743</v>
      </c>
    </row>
    <row r="163" spans="1:1" x14ac:dyDescent="0.25">
      <c r="A163" s="31" t="s">
        <v>744</v>
      </c>
    </row>
    <row r="164" spans="1:1" x14ac:dyDescent="0.25">
      <c r="A164" s="31" t="s">
        <v>745</v>
      </c>
    </row>
    <row r="165" spans="1:1" x14ac:dyDescent="0.25">
      <c r="A165" s="31" t="s">
        <v>746</v>
      </c>
    </row>
    <row r="166" spans="1:1" x14ac:dyDescent="0.25">
      <c r="A166" s="31" t="s">
        <v>747</v>
      </c>
    </row>
    <row r="167" spans="1:1" x14ac:dyDescent="0.25">
      <c r="A167" s="31" t="s">
        <v>748</v>
      </c>
    </row>
    <row r="168" spans="1:1" x14ac:dyDescent="0.25">
      <c r="A168" s="31" t="s">
        <v>749</v>
      </c>
    </row>
    <row r="169" spans="1:1" x14ac:dyDescent="0.25">
      <c r="A169" s="31" t="s">
        <v>750</v>
      </c>
    </row>
    <row r="170" spans="1:1" x14ac:dyDescent="0.25">
      <c r="A170" s="31" t="s">
        <v>751</v>
      </c>
    </row>
    <row r="171" spans="1:1" x14ac:dyDescent="0.25">
      <c r="A171" s="31" t="s">
        <v>752</v>
      </c>
    </row>
    <row r="172" spans="1:1" x14ac:dyDescent="0.25">
      <c r="A172" s="31" t="s">
        <v>753</v>
      </c>
    </row>
    <row r="173" spans="1:1" x14ac:dyDescent="0.25">
      <c r="A173" s="31" t="s">
        <v>754</v>
      </c>
    </row>
    <row r="174" spans="1:1" x14ac:dyDescent="0.25">
      <c r="A174" s="31" t="s">
        <v>755</v>
      </c>
    </row>
    <row r="175" spans="1:1" x14ac:dyDescent="0.25">
      <c r="A175" s="31" t="s">
        <v>756</v>
      </c>
    </row>
    <row r="176" spans="1:1" x14ac:dyDescent="0.25">
      <c r="A176" s="31" t="s">
        <v>757</v>
      </c>
    </row>
    <row r="177" spans="1:1" x14ac:dyDescent="0.25">
      <c r="A177" s="31" t="s">
        <v>758</v>
      </c>
    </row>
    <row r="178" spans="1:1" x14ac:dyDescent="0.25">
      <c r="A178" s="31" t="s">
        <v>759</v>
      </c>
    </row>
    <row r="179" spans="1:1" x14ac:dyDescent="0.25">
      <c r="A179" s="31" t="s">
        <v>760</v>
      </c>
    </row>
    <row r="180" spans="1:1" x14ac:dyDescent="0.25">
      <c r="A180" s="31" t="s">
        <v>761</v>
      </c>
    </row>
    <row r="181" spans="1:1" x14ac:dyDescent="0.25">
      <c r="A181" s="31" t="s">
        <v>762</v>
      </c>
    </row>
    <row r="182" spans="1:1" x14ac:dyDescent="0.25">
      <c r="A182" s="31" t="s">
        <v>763</v>
      </c>
    </row>
    <row r="183" spans="1:1" x14ac:dyDescent="0.25">
      <c r="A183" s="31" t="s">
        <v>764</v>
      </c>
    </row>
    <row r="184" spans="1:1" x14ac:dyDescent="0.25">
      <c r="A184" s="31" t="s">
        <v>765</v>
      </c>
    </row>
    <row r="185" spans="1:1" x14ac:dyDescent="0.25">
      <c r="A185" s="31" t="s">
        <v>766</v>
      </c>
    </row>
    <row r="186" spans="1:1" x14ac:dyDescent="0.25">
      <c r="A186" s="31" t="s">
        <v>767</v>
      </c>
    </row>
    <row r="187" spans="1:1" x14ac:dyDescent="0.25">
      <c r="A187" s="31" t="s">
        <v>768</v>
      </c>
    </row>
    <row r="188" spans="1:1" x14ac:dyDescent="0.25">
      <c r="A188" s="31" t="s">
        <v>769</v>
      </c>
    </row>
    <row r="189" spans="1:1" x14ac:dyDescent="0.25">
      <c r="A189" s="31" t="s">
        <v>770</v>
      </c>
    </row>
    <row r="190" spans="1:1" x14ac:dyDescent="0.25">
      <c r="A190" s="31" t="s">
        <v>771</v>
      </c>
    </row>
    <row r="191" spans="1:1" x14ac:dyDescent="0.25">
      <c r="A191" s="31" t="s">
        <v>772</v>
      </c>
    </row>
    <row r="192" spans="1:1" x14ac:dyDescent="0.25">
      <c r="A192" s="31" t="s">
        <v>773</v>
      </c>
    </row>
    <row r="193" spans="1:1" x14ac:dyDescent="0.25">
      <c r="A193" s="31" t="s">
        <v>774</v>
      </c>
    </row>
    <row r="194" spans="1:1" x14ac:dyDescent="0.25">
      <c r="A194" s="31" t="s">
        <v>775</v>
      </c>
    </row>
    <row r="195" spans="1:1" x14ac:dyDescent="0.25">
      <c r="A195" s="31" t="s">
        <v>776</v>
      </c>
    </row>
    <row r="196" spans="1:1" x14ac:dyDescent="0.25">
      <c r="A196" s="31" t="s">
        <v>777</v>
      </c>
    </row>
    <row r="197" spans="1:1" x14ac:dyDescent="0.25">
      <c r="A197" s="31" t="s">
        <v>778</v>
      </c>
    </row>
    <row r="198" spans="1:1" x14ac:dyDescent="0.25">
      <c r="A198" s="31" t="s">
        <v>779</v>
      </c>
    </row>
    <row r="199" spans="1:1" x14ac:dyDescent="0.25">
      <c r="A199" s="31" t="s">
        <v>780</v>
      </c>
    </row>
    <row r="200" spans="1:1" x14ac:dyDescent="0.25">
      <c r="A200" s="31" t="s">
        <v>781</v>
      </c>
    </row>
    <row r="201" spans="1:1" x14ac:dyDescent="0.25">
      <c r="A201" s="31" t="s">
        <v>782</v>
      </c>
    </row>
    <row r="202" spans="1:1" x14ac:dyDescent="0.25">
      <c r="A202" s="31" t="s">
        <v>783</v>
      </c>
    </row>
    <row r="203" spans="1:1" x14ac:dyDescent="0.25">
      <c r="A203" s="31" t="s">
        <v>784</v>
      </c>
    </row>
    <row r="204" spans="1:1" x14ac:dyDescent="0.25">
      <c r="A204" s="31" t="s">
        <v>785</v>
      </c>
    </row>
    <row r="205" spans="1:1" x14ac:dyDescent="0.25">
      <c r="A205" s="31" t="s">
        <v>786</v>
      </c>
    </row>
    <row r="206" spans="1:1" x14ac:dyDescent="0.25">
      <c r="A206" s="31" t="s">
        <v>787</v>
      </c>
    </row>
    <row r="207" spans="1:1" x14ac:dyDescent="0.25">
      <c r="A207" s="31" t="s">
        <v>788</v>
      </c>
    </row>
    <row r="208" spans="1:1" x14ac:dyDescent="0.25">
      <c r="A208" s="31" t="s">
        <v>789</v>
      </c>
    </row>
    <row r="209" spans="1:1" x14ac:dyDescent="0.25">
      <c r="A209" s="31" t="s">
        <v>790</v>
      </c>
    </row>
    <row r="210" spans="1:1" x14ac:dyDescent="0.25">
      <c r="A210" s="31" t="s">
        <v>791</v>
      </c>
    </row>
    <row r="211" spans="1:1" x14ac:dyDescent="0.25">
      <c r="A211" s="31" t="s">
        <v>792</v>
      </c>
    </row>
    <row r="212" spans="1:1" x14ac:dyDescent="0.25">
      <c r="A212" s="31" t="s">
        <v>793</v>
      </c>
    </row>
    <row r="213" spans="1:1" x14ac:dyDescent="0.25">
      <c r="A213" s="31" t="s">
        <v>794</v>
      </c>
    </row>
    <row r="214" spans="1:1" x14ac:dyDescent="0.25">
      <c r="A214" s="31" t="s">
        <v>795</v>
      </c>
    </row>
    <row r="215" spans="1:1" x14ac:dyDescent="0.25">
      <c r="A215" s="31" t="s">
        <v>796</v>
      </c>
    </row>
    <row r="216" spans="1:1" x14ac:dyDescent="0.25">
      <c r="A216" s="31" t="s">
        <v>797</v>
      </c>
    </row>
    <row r="217" spans="1:1" x14ac:dyDescent="0.25">
      <c r="A217" s="31" t="s">
        <v>798</v>
      </c>
    </row>
    <row r="218" spans="1:1" x14ac:dyDescent="0.25">
      <c r="A218" s="31" t="s">
        <v>799</v>
      </c>
    </row>
    <row r="219" spans="1:1" x14ac:dyDescent="0.25">
      <c r="A219" s="31" t="s">
        <v>800</v>
      </c>
    </row>
    <row r="220" spans="1:1" x14ac:dyDescent="0.25">
      <c r="A220" s="31" t="s">
        <v>801</v>
      </c>
    </row>
    <row r="221" spans="1:1" x14ac:dyDescent="0.25">
      <c r="A221" s="31" t="s">
        <v>802</v>
      </c>
    </row>
    <row r="222" spans="1:1" x14ac:dyDescent="0.25">
      <c r="A222" s="31" t="s">
        <v>803</v>
      </c>
    </row>
    <row r="223" spans="1:1" x14ac:dyDescent="0.25">
      <c r="A223" s="31" t="s">
        <v>804</v>
      </c>
    </row>
    <row r="224" spans="1:1" x14ac:dyDescent="0.25">
      <c r="A224" s="31" t="s">
        <v>805</v>
      </c>
    </row>
    <row r="225" spans="1:1" x14ac:dyDescent="0.25">
      <c r="A225" s="31" t="s">
        <v>806</v>
      </c>
    </row>
    <row r="226" spans="1:1" x14ac:dyDescent="0.25">
      <c r="A226" s="31" t="s">
        <v>807</v>
      </c>
    </row>
    <row r="227" spans="1:1" x14ac:dyDescent="0.25">
      <c r="A227" s="31" t="s">
        <v>808</v>
      </c>
    </row>
    <row r="228" spans="1:1" x14ac:dyDescent="0.25">
      <c r="A228" s="31" t="s">
        <v>809</v>
      </c>
    </row>
    <row r="229" spans="1:1" x14ac:dyDescent="0.25">
      <c r="A229" s="31" t="s">
        <v>810</v>
      </c>
    </row>
    <row r="230" spans="1:1" x14ac:dyDescent="0.25">
      <c r="A230" s="31" t="s">
        <v>811</v>
      </c>
    </row>
    <row r="231" spans="1:1" x14ac:dyDescent="0.25">
      <c r="A231" s="31" t="s">
        <v>812</v>
      </c>
    </row>
    <row r="232" spans="1:1" x14ac:dyDescent="0.25">
      <c r="A232" s="31" t="s">
        <v>813</v>
      </c>
    </row>
    <row r="233" spans="1:1" x14ac:dyDescent="0.25">
      <c r="A233" s="31" t="s">
        <v>814</v>
      </c>
    </row>
    <row r="234" spans="1:1" x14ac:dyDescent="0.25">
      <c r="A234" s="31" t="s">
        <v>815</v>
      </c>
    </row>
    <row r="235" spans="1:1" x14ac:dyDescent="0.25">
      <c r="A235" s="31" t="s">
        <v>816</v>
      </c>
    </row>
    <row r="236" spans="1:1" x14ac:dyDescent="0.25">
      <c r="A236" s="31" t="s">
        <v>817</v>
      </c>
    </row>
    <row r="237" spans="1:1" x14ac:dyDescent="0.25">
      <c r="A237" s="31" t="s">
        <v>818</v>
      </c>
    </row>
    <row r="238" spans="1:1" x14ac:dyDescent="0.25">
      <c r="A238" s="31" t="s">
        <v>819</v>
      </c>
    </row>
    <row r="239" spans="1:1" x14ac:dyDescent="0.25">
      <c r="A239" s="31" t="s">
        <v>820</v>
      </c>
    </row>
    <row r="240" spans="1:1" x14ac:dyDescent="0.25">
      <c r="A240" s="31" t="s">
        <v>821</v>
      </c>
    </row>
    <row r="241" spans="1:1" x14ac:dyDescent="0.25">
      <c r="A241" s="31" t="s">
        <v>822</v>
      </c>
    </row>
    <row r="242" spans="1:1" x14ac:dyDescent="0.25">
      <c r="A242" s="31" t="s">
        <v>823</v>
      </c>
    </row>
    <row r="243" spans="1:1" x14ac:dyDescent="0.25">
      <c r="A243" s="31" t="s">
        <v>824</v>
      </c>
    </row>
    <row r="244" spans="1:1" x14ac:dyDescent="0.25">
      <c r="A244" s="31" t="s">
        <v>825</v>
      </c>
    </row>
    <row r="245" spans="1:1" x14ac:dyDescent="0.25">
      <c r="A245" s="31" t="s">
        <v>826</v>
      </c>
    </row>
    <row r="246" spans="1:1" x14ac:dyDescent="0.25">
      <c r="A246" s="31" t="s">
        <v>827</v>
      </c>
    </row>
    <row r="247" spans="1:1" x14ac:dyDescent="0.25">
      <c r="A247" s="31" t="s">
        <v>828</v>
      </c>
    </row>
    <row r="248" spans="1:1" x14ac:dyDescent="0.25">
      <c r="A248" s="31" t="s">
        <v>829</v>
      </c>
    </row>
    <row r="249" spans="1:1" x14ac:dyDescent="0.25">
      <c r="A249" s="31" t="s">
        <v>830</v>
      </c>
    </row>
    <row r="250" spans="1:1" x14ac:dyDescent="0.25">
      <c r="A250" s="31" t="s">
        <v>831</v>
      </c>
    </row>
    <row r="251" spans="1:1" x14ac:dyDescent="0.25">
      <c r="A251" s="31" t="s">
        <v>832</v>
      </c>
    </row>
    <row r="252" spans="1:1" x14ac:dyDescent="0.25">
      <c r="A252" s="31" t="s">
        <v>833</v>
      </c>
    </row>
    <row r="253" spans="1:1" x14ac:dyDescent="0.25">
      <c r="A253" s="31" t="s">
        <v>834</v>
      </c>
    </row>
    <row r="254" spans="1:1" x14ac:dyDescent="0.25">
      <c r="A254" s="31" t="s">
        <v>835</v>
      </c>
    </row>
    <row r="255" spans="1:1" x14ac:dyDescent="0.25">
      <c r="A255" s="31" t="s">
        <v>836</v>
      </c>
    </row>
    <row r="256" spans="1:1" x14ac:dyDescent="0.25">
      <c r="A256" s="31" t="s">
        <v>837</v>
      </c>
    </row>
    <row r="257" spans="1:1" x14ac:dyDescent="0.25">
      <c r="A257" s="31" t="s">
        <v>838</v>
      </c>
    </row>
    <row r="258" spans="1:1" x14ac:dyDescent="0.25">
      <c r="A258" s="31" t="s">
        <v>839</v>
      </c>
    </row>
    <row r="259" spans="1:1" x14ac:dyDescent="0.25">
      <c r="A259" s="31" t="s">
        <v>840</v>
      </c>
    </row>
    <row r="260" spans="1:1" x14ac:dyDescent="0.25">
      <c r="A260" s="31" t="s">
        <v>841</v>
      </c>
    </row>
    <row r="261" spans="1:1" x14ac:dyDescent="0.25">
      <c r="A261" s="31" t="s">
        <v>842</v>
      </c>
    </row>
    <row r="262" spans="1:1" x14ac:dyDescent="0.25">
      <c r="A262" s="31" t="s">
        <v>843</v>
      </c>
    </row>
    <row r="263" spans="1:1" x14ac:dyDescent="0.25">
      <c r="A263" s="31" t="s">
        <v>844</v>
      </c>
    </row>
    <row r="264" spans="1:1" x14ac:dyDescent="0.25">
      <c r="A264" s="31" t="s">
        <v>845</v>
      </c>
    </row>
    <row r="265" spans="1:1" x14ac:dyDescent="0.25">
      <c r="A265" s="31" t="s">
        <v>846</v>
      </c>
    </row>
    <row r="266" spans="1:1" x14ac:dyDescent="0.25">
      <c r="A266" s="31" t="s">
        <v>847</v>
      </c>
    </row>
    <row r="267" spans="1:1" x14ac:dyDescent="0.25">
      <c r="A267" s="31" t="s">
        <v>848</v>
      </c>
    </row>
    <row r="268" spans="1:1" x14ac:dyDescent="0.25">
      <c r="A268" s="31" t="s">
        <v>849</v>
      </c>
    </row>
    <row r="269" spans="1:1" x14ac:dyDescent="0.25">
      <c r="A269" s="31" t="s">
        <v>850</v>
      </c>
    </row>
    <row r="270" spans="1:1" x14ac:dyDescent="0.25">
      <c r="A270" s="31" t="s">
        <v>851</v>
      </c>
    </row>
    <row r="271" spans="1:1" x14ac:dyDescent="0.25">
      <c r="A271" s="31" t="s">
        <v>852</v>
      </c>
    </row>
    <row r="272" spans="1:1" x14ac:dyDescent="0.25">
      <c r="A272" s="31" t="s">
        <v>853</v>
      </c>
    </row>
    <row r="273" spans="1:1" x14ac:dyDescent="0.25">
      <c r="A273" s="31" t="s">
        <v>854</v>
      </c>
    </row>
    <row r="274" spans="1:1" x14ac:dyDescent="0.25">
      <c r="A274" s="31" t="s">
        <v>855</v>
      </c>
    </row>
    <row r="275" spans="1:1" x14ac:dyDescent="0.25">
      <c r="A275" s="31" t="s">
        <v>856</v>
      </c>
    </row>
    <row r="276" spans="1:1" x14ac:dyDescent="0.25">
      <c r="A276" s="31" t="s">
        <v>857</v>
      </c>
    </row>
    <row r="277" spans="1:1" x14ac:dyDescent="0.25">
      <c r="A277" s="31" t="s">
        <v>858</v>
      </c>
    </row>
    <row r="278" spans="1:1" x14ac:dyDescent="0.25">
      <c r="A278" s="31" t="s">
        <v>859</v>
      </c>
    </row>
    <row r="279" spans="1:1" x14ac:dyDescent="0.25">
      <c r="A279" s="31" t="s">
        <v>860</v>
      </c>
    </row>
    <row r="280" spans="1:1" x14ac:dyDescent="0.25">
      <c r="A280" s="31" t="s">
        <v>861</v>
      </c>
    </row>
    <row r="281" spans="1:1" x14ac:dyDescent="0.25">
      <c r="A281" s="31" t="s">
        <v>862</v>
      </c>
    </row>
    <row r="282" spans="1:1" x14ac:dyDescent="0.25">
      <c r="A282" s="31" t="s">
        <v>863</v>
      </c>
    </row>
    <row r="283" spans="1:1" x14ac:dyDescent="0.25">
      <c r="A283" s="31" t="s">
        <v>864</v>
      </c>
    </row>
    <row r="284" spans="1:1" x14ac:dyDescent="0.25">
      <c r="A284" s="31" t="s">
        <v>865</v>
      </c>
    </row>
    <row r="285" spans="1:1" x14ac:dyDescent="0.25">
      <c r="A285" s="31" t="s">
        <v>866</v>
      </c>
    </row>
    <row r="286" spans="1:1" x14ac:dyDescent="0.25">
      <c r="A286" s="31" t="s">
        <v>867</v>
      </c>
    </row>
    <row r="287" spans="1:1" x14ac:dyDescent="0.25">
      <c r="A287" s="31" t="s">
        <v>868</v>
      </c>
    </row>
    <row r="288" spans="1:1" x14ac:dyDescent="0.25">
      <c r="A288" s="31" t="s">
        <v>869</v>
      </c>
    </row>
    <row r="289" spans="1:1" x14ac:dyDescent="0.25">
      <c r="A289" s="31" t="s">
        <v>870</v>
      </c>
    </row>
    <row r="290" spans="1:1" x14ac:dyDescent="0.25">
      <c r="A290" s="31" t="s">
        <v>871</v>
      </c>
    </row>
    <row r="291" spans="1:1" x14ac:dyDescent="0.25">
      <c r="A291" s="31" t="s">
        <v>872</v>
      </c>
    </row>
    <row r="292" spans="1:1" x14ac:dyDescent="0.25">
      <c r="A292" s="31" t="s">
        <v>873</v>
      </c>
    </row>
    <row r="293" spans="1:1" x14ac:dyDescent="0.25">
      <c r="A293" s="31" t="s">
        <v>874</v>
      </c>
    </row>
    <row r="294" spans="1:1" x14ac:dyDescent="0.25">
      <c r="A294" s="31" t="s">
        <v>875</v>
      </c>
    </row>
    <row r="295" spans="1:1" x14ac:dyDescent="0.25">
      <c r="A295" s="31" t="s">
        <v>876</v>
      </c>
    </row>
    <row r="296" spans="1:1" x14ac:dyDescent="0.25">
      <c r="A296" s="31" t="s">
        <v>877</v>
      </c>
    </row>
    <row r="297" spans="1:1" x14ac:dyDescent="0.25">
      <c r="A297" s="31" t="s">
        <v>878</v>
      </c>
    </row>
    <row r="298" spans="1:1" x14ac:dyDescent="0.25">
      <c r="A298" s="31" t="s">
        <v>879</v>
      </c>
    </row>
    <row r="299" spans="1:1" x14ac:dyDescent="0.25">
      <c r="A299" s="31" t="s">
        <v>880</v>
      </c>
    </row>
    <row r="300" spans="1:1" x14ac:dyDescent="0.25">
      <c r="A300" s="31" t="s">
        <v>881</v>
      </c>
    </row>
    <row r="301" spans="1:1" x14ac:dyDescent="0.25">
      <c r="A301" s="31" t="s">
        <v>882</v>
      </c>
    </row>
    <row r="302" spans="1:1" x14ac:dyDescent="0.25">
      <c r="A302" s="31" t="s">
        <v>883</v>
      </c>
    </row>
    <row r="303" spans="1:1" x14ac:dyDescent="0.25">
      <c r="A303" s="31" t="s">
        <v>884</v>
      </c>
    </row>
    <row r="304" spans="1:1" x14ac:dyDescent="0.25">
      <c r="A304" s="31" t="s">
        <v>885</v>
      </c>
    </row>
    <row r="305" spans="1:1" x14ac:dyDescent="0.25">
      <c r="A305" s="31" t="s">
        <v>886</v>
      </c>
    </row>
    <row r="306" spans="1:1" x14ac:dyDescent="0.25">
      <c r="A306" s="31" t="s">
        <v>887</v>
      </c>
    </row>
    <row r="307" spans="1:1" x14ac:dyDescent="0.25">
      <c r="A307" s="31" t="s">
        <v>888</v>
      </c>
    </row>
    <row r="308" spans="1:1" x14ac:dyDescent="0.25">
      <c r="A308" s="31" t="s">
        <v>889</v>
      </c>
    </row>
    <row r="309" spans="1:1" x14ac:dyDescent="0.25">
      <c r="A309" s="31" t="s">
        <v>890</v>
      </c>
    </row>
    <row r="310" spans="1:1" x14ac:dyDescent="0.25">
      <c r="A310" s="31" t="s">
        <v>891</v>
      </c>
    </row>
    <row r="311" spans="1:1" x14ac:dyDescent="0.25">
      <c r="A311" s="31" t="s">
        <v>892</v>
      </c>
    </row>
    <row r="312" spans="1:1" x14ac:dyDescent="0.25">
      <c r="A312" s="31" t="s">
        <v>893</v>
      </c>
    </row>
    <row r="313" spans="1:1" x14ac:dyDescent="0.25">
      <c r="A313" s="31" t="s">
        <v>894</v>
      </c>
    </row>
    <row r="314" spans="1:1" x14ac:dyDescent="0.25">
      <c r="A314" s="31" t="s">
        <v>895</v>
      </c>
    </row>
    <row r="315" spans="1:1" x14ac:dyDescent="0.25">
      <c r="A315" s="31" t="s">
        <v>896</v>
      </c>
    </row>
    <row r="316" spans="1:1" x14ac:dyDescent="0.25">
      <c r="A316" s="31" t="s">
        <v>897</v>
      </c>
    </row>
    <row r="317" spans="1:1" x14ac:dyDescent="0.25">
      <c r="A317" s="31" t="s">
        <v>898</v>
      </c>
    </row>
    <row r="318" spans="1:1" x14ac:dyDescent="0.25">
      <c r="A318" s="31" t="s">
        <v>899</v>
      </c>
    </row>
    <row r="319" spans="1:1" x14ac:dyDescent="0.25">
      <c r="A319" s="31" t="s">
        <v>900</v>
      </c>
    </row>
    <row r="320" spans="1:1" x14ac:dyDescent="0.25">
      <c r="A320" s="31" t="s">
        <v>901</v>
      </c>
    </row>
    <row r="321" spans="1:1" x14ac:dyDescent="0.25">
      <c r="A321" s="31" t="s">
        <v>902</v>
      </c>
    </row>
    <row r="322" spans="1:1" x14ac:dyDescent="0.25">
      <c r="A322" s="31" t="s">
        <v>903</v>
      </c>
    </row>
    <row r="323" spans="1:1" x14ac:dyDescent="0.25">
      <c r="A323" s="31" t="s">
        <v>904</v>
      </c>
    </row>
    <row r="324" spans="1:1" x14ac:dyDescent="0.25">
      <c r="A324" s="31" t="s">
        <v>905</v>
      </c>
    </row>
    <row r="325" spans="1:1" x14ac:dyDescent="0.25">
      <c r="A325" s="31" t="s">
        <v>906</v>
      </c>
    </row>
    <row r="326" spans="1:1" x14ac:dyDescent="0.25">
      <c r="A326" s="31" t="s">
        <v>907</v>
      </c>
    </row>
    <row r="327" spans="1:1" x14ac:dyDescent="0.25">
      <c r="A327" s="31" t="s">
        <v>908</v>
      </c>
    </row>
    <row r="328" spans="1:1" x14ac:dyDescent="0.25">
      <c r="A328" s="31" t="s">
        <v>909</v>
      </c>
    </row>
    <row r="329" spans="1:1" x14ac:dyDescent="0.25">
      <c r="A329" s="31" t="s">
        <v>910</v>
      </c>
    </row>
    <row r="330" spans="1:1" x14ac:dyDescent="0.25">
      <c r="A330" s="31" t="s">
        <v>911</v>
      </c>
    </row>
    <row r="331" spans="1:1" x14ac:dyDescent="0.25">
      <c r="A331" s="31" t="s">
        <v>912</v>
      </c>
    </row>
    <row r="332" spans="1:1" x14ac:dyDescent="0.25">
      <c r="A332" s="31" t="s">
        <v>913</v>
      </c>
    </row>
    <row r="333" spans="1:1" x14ac:dyDescent="0.25">
      <c r="A333" s="31" t="s">
        <v>914</v>
      </c>
    </row>
    <row r="334" spans="1:1" x14ac:dyDescent="0.25">
      <c r="A334" s="31" t="s">
        <v>915</v>
      </c>
    </row>
    <row r="335" spans="1:1" x14ac:dyDescent="0.25">
      <c r="A335" s="31" t="s">
        <v>916</v>
      </c>
    </row>
    <row r="336" spans="1:1" x14ac:dyDescent="0.25">
      <c r="A336" s="31" t="s">
        <v>917</v>
      </c>
    </row>
    <row r="337" spans="1:1" x14ac:dyDescent="0.25">
      <c r="A337" s="31" t="s">
        <v>918</v>
      </c>
    </row>
    <row r="338" spans="1:1" x14ac:dyDescent="0.25">
      <c r="A338" s="31" t="s">
        <v>919</v>
      </c>
    </row>
    <row r="339" spans="1:1" x14ac:dyDescent="0.25">
      <c r="A339" s="31" t="s">
        <v>920</v>
      </c>
    </row>
    <row r="340" spans="1:1" x14ac:dyDescent="0.25">
      <c r="A340" s="31" t="s">
        <v>921</v>
      </c>
    </row>
    <row r="341" spans="1:1" x14ac:dyDescent="0.25">
      <c r="A341" s="31" t="s">
        <v>922</v>
      </c>
    </row>
    <row r="342" spans="1:1" x14ac:dyDescent="0.25">
      <c r="A342" s="31" t="s">
        <v>923</v>
      </c>
    </row>
    <row r="343" spans="1:1" x14ac:dyDescent="0.25">
      <c r="A343" s="31" t="s">
        <v>924</v>
      </c>
    </row>
    <row r="344" spans="1:1" x14ac:dyDescent="0.25">
      <c r="A344" s="31" t="s">
        <v>925</v>
      </c>
    </row>
    <row r="345" spans="1:1" x14ac:dyDescent="0.25">
      <c r="A345" s="31" t="s">
        <v>926</v>
      </c>
    </row>
    <row r="346" spans="1:1" x14ac:dyDescent="0.25">
      <c r="A346" s="31" t="s">
        <v>927</v>
      </c>
    </row>
    <row r="347" spans="1:1" x14ac:dyDescent="0.25">
      <c r="A347" s="31" t="s">
        <v>928</v>
      </c>
    </row>
    <row r="348" spans="1:1" x14ac:dyDescent="0.25">
      <c r="A348" s="31" t="s">
        <v>929</v>
      </c>
    </row>
    <row r="349" spans="1:1" x14ac:dyDescent="0.25">
      <c r="A349" s="31" t="s">
        <v>930</v>
      </c>
    </row>
    <row r="350" spans="1:1" x14ac:dyDescent="0.25">
      <c r="A350" s="31" t="s">
        <v>931</v>
      </c>
    </row>
    <row r="351" spans="1:1" x14ac:dyDescent="0.25">
      <c r="A351" s="31" t="s">
        <v>932</v>
      </c>
    </row>
    <row r="352" spans="1:1" x14ac:dyDescent="0.25">
      <c r="A352" s="31" t="s">
        <v>933</v>
      </c>
    </row>
    <row r="353" spans="1:1" x14ac:dyDescent="0.25">
      <c r="A353" s="31" t="s">
        <v>934</v>
      </c>
    </row>
    <row r="354" spans="1:1" x14ac:dyDescent="0.25">
      <c r="A354" s="31" t="s">
        <v>935</v>
      </c>
    </row>
    <row r="355" spans="1:1" x14ac:dyDescent="0.25">
      <c r="A355" s="31" t="s">
        <v>936</v>
      </c>
    </row>
    <row r="356" spans="1:1" x14ac:dyDescent="0.25">
      <c r="A356" s="31" t="s">
        <v>937</v>
      </c>
    </row>
    <row r="357" spans="1:1" x14ac:dyDescent="0.25">
      <c r="A357" s="31" t="s">
        <v>938</v>
      </c>
    </row>
    <row r="358" spans="1:1" x14ac:dyDescent="0.25">
      <c r="A358" s="31" t="s">
        <v>939</v>
      </c>
    </row>
    <row r="359" spans="1:1" x14ac:dyDescent="0.25">
      <c r="A359" s="31" t="s">
        <v>940</v>
      </c>
    </row>
    <row r="360" spans="1:1" x14ac:dyDescent="0.25">
      <c r="A360" s="31" t="s">
        <v>941</v>
      </c>
    </row>
    <row r="361" spans="1:1" x14ac:dyDescent="0.25">
      <c r="A361" s="31" t="s">
        <v>942</v>
      </c>
    </row>
    <row r="362" spans="1:1" x14ac:dyDescent="0.25">
      <c r="A362" s="31" t="s">
        <v>943</v>
      </c>
    </row>
    <row r="363" spans="1:1" x14ac:dyDescent="0.25">
      <c r="A363" s="31" t="s">
        <v>944</v>
      </c>
    </row>
    <row r="364" spans="1:1" x14ac:dyDescent="0.25">
      <c r="A364" s="31" t="s">
        <v>945</v>
      </c>
    </row>
    <row r="365" spans="1:1" x14ac:dyDescent="0.25">
      <c r="A365" s="31" t="s">
        <v>946</v>
      </c>
    </row>
    <row r="366" spans="1:1" x14ac:dyDescent="0.25">
      <c r="A366" s="31" t="s">
        <v>947</v>
      </c>
    </row>
    <row r="367" spans="1:1" x14ac:dyDescent="0.25">
      <c r="A367" s="31" t="s">
        <v>948</v>
      </c>
    </row>
    <row r="368" spans="1:1" x14ac:dyDescent="0.25">
      <c r="A368" s="31" t="s">
        <v>949</v>
      </c>
    </row>
    <row r="369" spans="1:1" x14ac:dyDescent="0.25">
      <c r="A369" s="31" t="s">
        <v>950</v>
      </c>
    </row>
    <row r="370" spans="1:1" x14ac:dyDescent="0.25">
      <c r="A370" s="31" t="s">
        <v>951</v>
      </c>
    </row>
    <row r="371" spans="1:1" x14ac:dyDescent="0.25">
      <c r="A371" s="31" t="s">
        <v>952</v>
      </c>
    </row>
    <row r="372" spans="1:1" x14ac:dyDescent="0.25">
      <c r="A372" s="31" t="s">
        <v>953</v>
      </c>
    </row>
    <row r="373" spans="1:1" x14ac:dyDescent="0.25">
      <c r="A373" s="31" t="s">
        <v>954</v>
      </c>
    </row>
    <row r="374" spans="1:1" x14ac:dyDescent="0.25">
      <c r="A374" s="31" t="s">
        <v>955</v>
      </c>
    </row>
    <row r="375" spans="1:1" x14ac:dyDescent="0.25">
      <c r="A375" s="31" t="s">
        <v>956</v>
      </c>
    </row>
    <row r="376" spans="1:1" x14ac:dyDescent="0.25">
      <c r="A376" s="31" t="s">
        <v>957</v>
      </c>
    </row>
    <row r="377" spans="1:1" x14ac:dyDescent="0.25">
      <c r="A377" s="31" t="s">
        <v>958</v>
      </c>
    </row>
    <row r="378" spans="1:1" x14ac:dyDescent="0.25">
      <c r="A378" s="31" t="s">
        <v>959</v>
      </c>
    </row>
    <row r="379" spans="1:1" x14ac:dyDescent="0.25">
      <c r="A379" s="31" t="s">
        <v>960</v>
      </c>
    </row>
    <row r="380" spans="1:1" x14ac:dyDescent="0.25">
      <c r="A380" s="31" t="s">
        <v>961</v>
      </c>
    </row>
    <row r="381" spans="1:1" x14ac:dyDescent="0.25">
      <c r="A381" s="31" t="s">
        <v>962</v>
      </c>
    </row>
    <row r="382" spans="1:1" x14ac:dyDescent="0.25">
      <c r="A382" s="31" t="s">
        <v>963</v>
      </c>
    </row>
    <row r="383" spans="1:1" x14ac:dyDescent="0.25">
      <c r="A383" s="31" t="s">
        <v>964</v>
      </c>
    </row>
    <row r="384" spans="1:1" x14ac:dyDescent="0.25">
      <c r="A384" s="31" t="s">
        <v>965</v>
      </c>
    </row>
    <row r="385" spans="1:1" x14ac:dyDescent="0.25">
      <c r="A385" s="31" t="s">
        <v>966</v>
      </c>
    </row>
    <row r="386" spans="1:1" x14ac:dyDescent="0.25">
      <c r="A386" s="31" t="s">
        <v>967</v>
      </c>
    </row>
    <row r="387" spans="1:1" x14ac:dyDescent="0.25">
      <c r="A387" s="31" t="s">
        <v>968</v>
      </c>
    </row>
    <row r="388" spans="1:1" x14ac:dyDescent="0.25">
      <c r="A388" s="31" t="s">
        <v>969</v>
      </c>
    </row>
    <row r="389" spans="1:1" x14ac:dyDescent="0.25">
      <c r="A389" s="31" t="s">
        <v>970</v>
      </c>
    </row>
    <row r="390" spans="1:1" x14ac:dyDescent="0.25">
      <c r="A390" s="31" t="s">
        <v>971</v>
      </c>
    </row>
    <row r="391" spans="1:1" x14ac:dyDescent="0.25">
      <c r="A391" s="31" t="s">
        <v>972</v>
      </c>
    </row>
    <row r="392" spans="1:1" x14ac:dyDescent="0.25">
      <c r="A392" s="31" t="s">
        <v>973</v>
      </c>
    </row>
    <row r="393" spans="1:1" x14ac:dyDescent="0.25">
      <c r="A393" s="31" t="s">
        <v>974</v>
      </c>
    </row>
    <row r="394" spans="1:1" x14ac:dyDescent="0.25">
      <c r="A394" s="31" t="s">
        <v>975</v>
      </c>
    </row>
    <row r="395" spans="1:1" x14ac:dyDescent="0.25">
      <c r="A395" s="31" t="s">
        <v>976</v>
      </c>
    </row>
    <row r="396" spans="1:1" x14ac:dyDescent="0.25">
      <c r="A396" s="31" t="s">
        <v>977</v>
      </c>
    </row>
    <row r="397" spans="1:1" x14ac:dyDescent="0.25">
      <c r="A397" s="31" t="s">
        <v>978</v>
      </c>
    </row>
    <row r="398" spans="1:1" x14ac:dyDescent="0.25">
      <c r="A398" s="31" t="s">
        <v>979</v>
      </c>
    </row>
    <row r="399" spans="1:1" x14ac:dyDescent="0.25">
      <c r="A399" s="31" t="s">
        <v>980</v>
      </c>
    </row>
    <row r="400" spans="1:1" x14ac:dyDescent="0.25">
      <c r="A400" s="31" t="s">
        <v>981</v>
      </c>
    </row>
    <row r="401" spans="1:1" x14ac:dyDescent="0.25">
      <c r="A401" s="31" t="s">
        <v>982</v>
      </c>
    </row>
    <row r="402" spans="1:1" x14ac:dyDescent="0.25">
      <c r="A402" s="31" t="s">
        <v>983</v>
      </c>
    </row>
    <row r="403" spans="1:1" x14ac:dyDescent="0.25">
      <c r="A403" s="31" t="s">
        <v>984</v>
      </c>
    </row>
    <row r="404" spans="1:1" x14ac:dyDescent="0.25">
      <c r="A404" s="31" t="s">
        <v>985</v>
      </c>
    </row>
    <row r="405" spans="1:1" x14ac:dyDescent="0.25">
      <c r="A405" s="31" t="s">
        <v>986</v>
      </c>
    </row>
    <row r="406" spans="1:1" x14ac:dyDescent="0.25">
      <c r="A406" s="31" t="s">
        <v>987</v>
      </c>
    </row>
    <row r="407" spans="1:1" x14ac:dyDescent="0.25">
      <c r="A407" s="31" t="s">
        <v>988</v>
      </c>
    </row>
    <row r="408" spans="1:1" x14ac:dyDescent="0.25">
      <c r="A408" s="31" t="s">
        <v>989</v>
      </c>
    </row>
    <row r="409" spans="1:1" x14ac:dyDescent="0.25">
      <c r="A409" s="31" t="s">
        <v>990</v>
      </c>
    </row>
    <row r="410" spans="1:1" x14ac:dyDescent="0.25">
      <c r="A410" s="31" t="s">
        <v>991</v>
      </c>
    </row>
    <row r="411" spans="1:1" x14ac:dyDescent="0.25">
      <c r="A411" s="31" t="s">
        <v>992</v>
      </c>
    </row>
    <row r="412" spans="1:1" x14ac:dyDescent="0.25">
      <c r="A412" s="31" t="s">
        <v>993</v>
      </c>
    </row>
    <row r="413" spans="1:1" x14ac:dyDescent="0.25">
      <c r="A413" s="31" t="s">
        <v>994</v>
      </c>
    </row>
    <row r="414" spans="1:1" x14ac:dyDescent="0.25">
      <c r="A414" s="31" t="s">
        <v>995</v>
      </c>
    </row>
    <row r="415" spans="1:1" x14ac:dyDescent="0.25">
      <c r="A415" s="31" t="s">
        <v>996</v>
      </c>
    </row>
    <row r="416" spans="1:1" x14ac:dyDescent="0.25">
      <c r="A416" s="31" t="s">
        <v>997</v>
      </c>
    </row>
    <row r="417" spans="1:1" x14ac:dyDescent="0.25">
      <c r="A417" s="31" t="s">
        <v>998</v>
      </c>
    </row>
    <row r="418" spans="1:1" x14ac:dyDescent="0.25">
      <c r="A418" s="31" t="s">
        <v>999</v>
      </c>
    </row>
    <row r="419" spans="1:1" x14ac:dyDescent="0.25">
      <c r="A419" s="31" t="s">
        <v>1000</v>
      </c>
    </row>
    <row r="420" spans="1:1" x14ac:dyDescent="0.25">
      <c r="A420" s="31" t="s">
        <v>1001</v>
      </c>
    </row>
    <row r="421" spans="1:1" x14ac:dyDescent="0.25">
      <c r="A421" s="31" t="s">
        <v>1002</v>
      </c>
    </row>
    <row r="422" spans="1:1" x14ac:dyDescent="0.25">
      <c r="A422" s="31" t="s">
        <v>1003</v>
      </c>
    </row>
    <row r="423" spans="1:1" x14ac:dyDescent="0.25">
      <c r="A423" s="31" t="s">
        <v>1004</v>
      </c>
    </row>
    <row r="424" spans="1:1" x14ac:dyDescent="0.25">
      <c r="A424" s="31" t="s">
        <v>1005</v>
      </c>
    </row>
    <row r="425" spans="1:1" x14ac:dyDescent="0.25">
      <c r="A425" s="31" t="s">
        <v>1006</v>
      </c>
    </row>
    <row r="426" spans="1:1" x14ac:dyDescent="0.25">
      <c r="A426" s="31" t="s">
        <v>1007</v>
      </c>
    </row>
    <row r="427" spans="1:1" x14ac:dyDescent="0.25">
      <c r="A427" s="31" t="s">
        <v>1008</v>
      </c>
    </row>
    <row r="428" spans="1:1" x14ac:dyDescent="0.25">
      <c r="A428" s="31" t="s">
        <v>1009</v>
      </c>
    </row>
    <row r="429" spans="1:1" x14ac:dyDescent="0.25">
      <c r="A429" s="31" t="s">
        <v>1010</v>
      </c>
    </row>
    <row r="430" spans="1:1" x14ac:dyDescent="0.25">
      <c r="A430" s="31" t="s">
        <v>1011</v>
      </c>
    </row>
    <row r="431" spans="1:1" x14ac:dyDescent="0.25">
      <c r="A431" s="31" t="s">
        <v>1012</v>
      </c>
    </row>
    <row r="432" spans="1:1" x14ac:dyDescent="0.25">
      <c r="A432" s="31" t="s">
        <v>1013</v>
      </c>
    </row>
    <row r="433" spans="1:1" x14ac:dyDescent="0.25">
      <c r="A433" s="31" t="s">
        <v>1014</v>
      </c>
    </row>
    <row r="434" spans="1:1" x14ac:dyDescent="0.25">
      <c r="A434" s="31" t="s">
        <v>1015</v>
      </c>
    </row>
    <row r="435" spans="1:1" x14ac:dyDescent="0.25">
      <c r="A435" s="31" t="s">
        <v>1016</v>
      </c>
    </row>
    <row r="436" spans="1:1" x14ac:dyDescent="0.25">
      <c r="A436" s="31" t="s">
        <v>1017</v>
      </c>
    </row>
    <row r="437" spans="1:1" x14ac:dyDescent="0.25">
      <c r="A437" s="31" t="s">
        <v>1018</v>
      </c>
    </row>
    <row r="438" spans="1:1" x14ac:dyDescent="0.25">
      <c r="A438" s="31" t="s">
        <v>1019</v>
      </c>
    </row>
    <row r="439" spans="1:1" x14ac:dyDescent="0.25">
      <c r="A439" s="31" t="s">
        <v>1020</v>
      </c>
    </row>
    <row r="440" spans="1:1" x14ac:dyDescent="0.25">
      <c r="A440" s="31" t="s">
        <v>1021</v>
      </c>
    </row>
    <row r="441" spans="1:1" x14ac:dyDescent="0.25">
      <c r="A441" s="31" t="s">
        <v>1022</v>
      </c>
    </row>
    <row r="442" spans="1:1" x14ac:dyDescent="0.25">
      <c r="A442" s="31" t="s">
        <v>1023</v>
      </c>
    </row>
    <row r="443" spans="1:1" x14ac:dyDescent="0.25">
      <c r="A443" s="31" t="s">
        <v>1024</v>
      </c>
    </row>
    <row r="444" spans="1:1" x14ac:dyDescent="0.25">
      <c r="A444" s="31" t="s">
        <v>1025</v>
      </c>
    </row>
    <row r="445" spans="1:1" x14ac:dyDescent="0.25">
      <c r="A445" s="31" t="s">
        <v>1026</v>
      </c>
    </row>
    <row r="446" spans="1:1" x14ac:dyDescent="0.25">
      <c r="A446" s="31" t="s">
        <v>1027</v>
      </c>
    </row>
    <row r="447" spans="1:1" x14ac:dyDescent="0.25">
      <c r="A447" s="31" t="s">
        <v>1028</v>
      </c>
    </row>
    <row r="448" spans="1:1" x14ac:dyDescent="0.25">
      <c r="A448" s="31" t="s">
        <v>1029</v>
      </c>
    </row>
    <row r="449" spans="1:1" x14ac:dyDescent="0.25">
      <c r="A449" s="31" t="s">
        <v>1030</v>
      </c>
    </row>
    <row r="450" spans="1:1" x14ac:dyDescent="0.25">
      <c r="A450" s="31" t="s">
        <v>1031</v>
      </c>
    </row>
    <row r="451" spans="1:1" x14ac:dyDescent="0.25">
      <c r="A451" s="31" t="s">
        <v>1032</v>
      </c>
    </row>
    <row r="452" spans="1:1" x14ac:dyDescent="0.25">
      <c r="A452" s="31" t="s">
        <v>1033</v>
      </c>
    </row>
    <row r="453" spans="1:1" x14ac:dyDescent="0.25">
      <c r="A453" s="31" t="s">
        <v>1034</v>
      </c>
    </row>
    <row r="454" spans="1:1" x14ac:dyDescent="0.25">
      <c r="A454" s="31" t="s">
        <v>1035</v>
      </c>
    </row>
    <row r="455" spans="1:1" x14ac:dyDescent="0.25">
      <c r="A455" s="31" t="s">
        <v>1036</v>
      </c>
    </row>
    <row r="456" spans="1:1" x14ac:dyDescent="0.25">
      <c r="A456" s="31" t="s">
        <v>1037</v>
      </c>
    </row>
    <row r="457" spans="1:1" x14ac:dyDescent="0.25">
      <c r="A457" s="31" t="s">
        <v>1038</v>
      </c>
    </row>
    <row r="458" spans="1:1" x14ac:dyDescent="0.25">
      <c r="A458" s="31" t="s">
        <v>1039</v>
      </c>
    </row>
    <row r="459" spans="1:1" x14ac:dyDescent="0.25">
      <c r="A459" s="31" t="s">
        <v>1040</v>
      </c>
    </row>
    <row r="460" spans="1:1" x14ac:dyDescent="0.25">
      <c r="A460" s="31" t="s">
        <v>1041</v>
      </c>
    </row>
    <row r="461" spans="1:1" x14ac:dyDescent="0.25">
      <c r="A461" s="31" t="s">
        <v>1042</v>
      </c>
    </row>
    <row r="462" spans="1:1" x14ac:dyDescent="0.25">
      <c r="A462" s="31" t="s">
        <v>1043</v>
      </c>
    </row>
    <row r="463" spans="1:1" x14ac:dyDescent="0.25">
      <c r="A463" s="31" t="s">
        <v>1044</v>
      </c>
    </row>
    <row r="464" spans="1:1" x14ac:dyDescent="0.25">
      <c r="A464" s="31" t="s">
        <v>1045</v>
      </c>
    </row>
    <row r="465" spans="1:1" x14ac:dyDescent="0.25">
      <c r="A465" s="31" t="s">
        <v>1046</v>
      </c>
    </row>
    <row r="466" spans="1:1" x14ac:dyDescent="0.25">
      <c r="A466" s="31" t="s">
        <v>1047</v>
      </c>
    </row>
    <row r="467" spans="1:1" x14ac:dyDescent="0.25">
      <c r="A467" s="31" t="s">
        <v>1048</v>
      </c>
    </row>
    <row r="468" spans="1:1" x14ac:dyDescent="0.25">
      <c r="A468" s="31" t="s">
        <v>1049</v>
      </c>
    </row>
    <row r="469" spans="1:1" x14ac:dyDescent="0.25">
      <c r="A469" s="31" t="s">
        <v>1050</v>
      </c>
    </row>
    <row r="470" spans="1:1" x14ac:dyDescent="0.25">
      <c r="A470" s="31" t="s">
        <v>1051</v>
      </c>
    </row>
    <row r="471" spans="1:1" x14ac:dyDescent="0.25">
      <c r="A471" s="31" t="s">
        <v>1052</v>
      </c>
    </row>
    <row r="472" spans="1:1" x14ac:dyDescent="0.25">
      <c r="A472" s="31" t="s">
        <v>1053</v>
      </c>
    </row>
    <row r="473" spans="1:1" x14ac:dyDescent="0.25">
      <c r="A473" s="31" t="s">
        <v>1054</v>
      </c>
    </row>
    <row r="474" spans="1:1" x14ac:dyDescent="0.25">
      <c r="A474" s="31" t="s">
        <v>1055</v>
      </c>
    </row>
    <row r="475" spans="1:1" x14ac:dyDescent="0.25">
      <c r="A475" s="31" t="s">
        <v>1056</v>
      </c>
    </row>
    <row r="476" spans="1:1" x14ac:dyDescent="0.25">
      <c r="A476" s="31" t="s">
        <v>1057</v>
      </c>
    </row>
    <row r="477" spans="1:1" x14ac:dyDescent="0.25">
      <c r="A477" s="31" t="s">
        <v>1058</v>
      </c>
    </row>
    <row r="478" spans="1:1" x14ac:dyDescent="0.25">
      <c r="A478" s="31" t="s">
        <v>1059</v>
      </c>
    </row>
    <row r="479" spans="1:1" x14ac:dyDescent="0.25">
      <c r="A479" s="31" t="s">
        <v>1060</v>
      </c>
    </row>
    <row r="480" spans="1:1" x14ac:dyDescent="0.25">
      <c r="A480" s="31" t="s">
        <v>1061</v>
      </c>
    </row>
    <row r="481" spans="1:1" x14ac:dyDescent="0.25">
      <c r="A481" s="31" t="s">
        <v>1062</v>
      </c>
    </row>
    <row r="482" spans="1:1" x14ac:dyDescent="0.25">
      <c r="A482" s="31" t="s">
        <v>1063</v>
      </c>
    </row>
    <row r="483" spans="1:1" x14ac:dyDescent="0.25">
      <c r="A483" s="31" t="s">
        <v>1064</v>
      </c>
    </row>
    <row r="484" spans="1:1" x14ac:dyDescent="0.25">
      <c r="A484" s="31" t="s">
        <v>1065</v>
      </c>
    </row>
    <row r="485" spans="1:1" x14ac:dyDescent="0.25">
      <c r="A485" s="31" t="s">
        <v>1066</v>
      </c>
    </row>
    <row r="486" spans="1:1" x14ac:dyDescent="0.25">
      <c r="A486" s="31" t="s">
        <v>1067</v>
      </c>
    </row>
    <row r="487" spans="1:1" x14ac:dyDescent="0.25">
      <c r="A487" s="31" t="s">
        <v>1068</v>
      </c>
    </row>
    <row r="488" spans="1:1" x14ac:dyDescent="0.25">
      <c r="A488" s="31" t="s">
        <v>1069</v>
      </c>
    </row>
    <row r="489" spans="1:1" x14ac:dyDescent="0.25">
      <c r="A489" s="31" t="s">
        <v>1070</v>
      </c>
    </row>
    <row r="490" spans="1:1" x14ac:dyDescent="0.25">
      <c r="A490" s="31" t="s">
        <v>1071</v>
      </c>
    </row>
    <row r="491" spans="1:1" x14ac:dyDescent="0.25">
      <c r="A491" s="31" t="s">
        <v>1072</v>
      </c>
    </row>
    <row r="492" spans="1:1" x14ac:dyDescent="0.25">
      <c r="A492" s="31" t="s">
        <v>1073</v>
      </c>
    </row>
    <row r="493" spans="1:1" x14ac:dyDescent="0.25">
      <c r="A493" s="31" t="s">
        <v>1074</v>
      </c>
    </row>
    <row r="494" spans="1:1" x14ac:dyDescent="0.25">
      <c r="A494" s="31" t="s">
        <v>1075</v>
      </c>
    </row>
    <row r="495" spans="1:1" x14ac:dyDescent="0.25">
      <c r="A495" s="31" t="s">
        <v>1076</v>
      </c>
    </row>
    <row r="496" spans="1:1" x14ac:dyDescent="0.25">
      <c r="A496" s="31" t="s">
        <v>1077</v>
      </c>
    </row>
    <row r="497" spans="1:1" x14ac:dyDescent="0.25">
      <c r="A497" s="31" t="s">
        <v>1078</v>
      </c>
    </row>
    <row r="498" spans="1:1" x14ac:dyDescent="0.25">
      <c r="A498" s="31" t="s">
        <v>1079</v>
      </c>
    </row>
    <row r="499" spans="1:1" x14ac:dyDescent="0.25">
      <c r="A499" s="31" t="s">
        <v>1080</v>
      </c>
    </row>
    <row r="500" spans="1:1" x14ac:dyDescent="0.25">
      <c r="A500" s="31" t="s">
        <v>1081</v>
      </c>
    </row>
    <row r="501" spans="1:1" x14ac:dyDescent="0.25">
      <c r="A501" s="31" t="s">
        <v>1082</v>
      </c>
    </row>
    <row r="502" spans="1:1" x14ac:dyDescent="0.25">
      <c r="A502" s="31" t="s">
        <v>1083</v>
      </c>
    </row>
    <row r="503" spans="1:1" x14ac:dyDescent="0.25">
      <c r="A503" s="31" t="s">
        <v>1084</v>
      </c>
    </row>
    <row r="504" spans="1:1" x14ac:dyDescent="0.25">
      <c r="A504" s="31" t="s">
        <v>1085</v>
      </c>
    </row>
    <row r="505" spans="1:1" x14ac:dyDescent="0.25">
      <c r="A505" s="31" t="s">
        <v>1086</v>
      </c>
    </row>
    <row r="506" spans="1:1" x14ac:dyDescent="0.25">
      <c r="A506" s="31" t="s">
        <v>1087</v>
      </c>
    </row>
    <row r="507" spans="1:1" x14ac:dyDescent="0.25">
      <c r="A507" s="31" t="s">
        <v>1088</v>
      </c>
    </row>
    <row r="508" spans="1:1" x14ac:dyDescent="0.25">
      <c r="A508" s="31" t="s">
        <v>1089</v>
      </c>
    </row>
    <row r="509" spans="1:1" x14ac:dyDescent="0.25">
      <c r="A509" s="31" t="s">
        <v>1090</v>
      </c>
    </row>
    <row r="510" spans="1:1" x14ac:dyDescent="0.25">
      <c r="A510" s="31" t="s">
        <v>1091</v>
      </c>
    </row>
    <row r="511" spans="1:1" x14ac:dyDescent="0.25">
      <c r="A511" s="31" t="s">
        <v>1092</v>
      </c>
    </row>
    <row r="512" spans="1:1" x14ac:dyDescent="0.25">
      <c r="A512" s="31" t="s">
        <v>1093</v>
      </c>
    </row>
    <row r="513" spans="1:1" x14ac:dyDescent="0.25">
      <c r="A513" s="31" t="s">
        <v>1094</v>
      </c>
    </row>
    <row r="514" spans="1:1" x14ac:dyDescent="0.25">
      <c r="A514" s="31" t="s">
        <v>1095</v>
      </c>
    </row>
    <row r="515" spans="1:1" x14ac:dyDescent="0.25">
      <c r="A515" s="31" t="s">
        <v>1096</v>
      </c>
    </row>
    <row r="516" spans="1:1" x14ac:dyDescent="0.25">
      <c r="A516" s="31" t="s">
        <v>1097</v>
      </c>
    </row>
    <row r="517" spans="1:1" x14ac:dyDescent="0.25">
      <c r="A517" s="31" t="s">
        <v>1098</v>
      </c>
    </row>
    <row r="518" spans="1:1" x14ac:dyDescent="0.25">
      <c r="A518" s="31" t="s">
        <v>1099</v>
      </c>
    </row>
    <row r="519" spans="1:1" x14ac:dyDescent="0.25">
      <c r="A519" s="31" t="s">
        <v>1100</v>
      </c>
    </row>
    <row r="520" spans="1:1" x14ac:dyDescent="0.25">
      <c r="A520" s="31" t="s">
        <v>1101</v>
      </c>
    </row>
    <row r="521" spans="1:1" x14ac:dyDescent="0.25">
      <c r="A521" s="31" t="s">
        <v>1102</v>
      </c>
    </row>
    <row r="522" spans="1:1" x14ac:dyDescent="0.25">
      <c r="A522" s="31" t="s">
        <v>1103</v>
      </c>
    </row>
    <row r="523" spans="1:1" x14ac:dyDescent="0.25">
      <c r="A523" s="31" t="s">
        <v>1104</v>
      </c>
    </row>
    <row r="524" spans="1:1" x14ac:dyDescent="0.25">
      <c r="A524" s="31" t="s">
        <v>1105</v>
      </c>
    </row>
    <row r="525" spans="1:1" x14ac:dyDescent="0.25">
      <c r="A525" s="31" t="s">
        <v>1106</v>
      </c>
    </row>
    <row r="526" spans="1:1" x14ac:dyDescent="0.25">
      <c r="A526" s="31" t="s">
        <v>1107</v>
      </c>
    </row>
    <row r="527" spans="1:1" x14ac:dyDescent="0.25">
      <c r="A527" s="31" t="s">
        <v>1108</v>
      </c>
    </row>
    <row r="528" spans="1:1" x14ac:dyDescent="0.25">
      <c r="A528" s="31" t="s">
        <v>1109</v>
      </c>
    </row>
    <row r="529" spans="1:1" x14ac:dyDescent="0.25">
      <c r="A529" s="31" t="s">
        <v>1110</v>
      </c>
    </row>
    <row r="530" spans="1:1" x14ac:dyDescent="0.25">
      <c r="A530" s="31" t="s">
        <v>1111</v>
      </c>
    </row>
    <row r="531" spans="1:1" x14ac:dyDescent="0.25">
      <c r="A531" s="31" t="s">
        <v>1112</v>
      </c>
    </row>
    <row r="532" spans="1:1" x14ac:dyDescent="0.25">
      <c r="A532" s="31" t="s">
        <v>1113</v>
      </c>
    </row>
    <row r="533" spans="1:1" x14ac:dyDescent="0.25">
      <c r="A533" s="31" t="s">
        <v>1114</v>
      </c>
    </row>
    <row r="534" spans="1:1" x14ac:dyDescent="0.25">
      <c r="A534" s="31" t="s">
        <v>1115</v>
      </c>
    </row>
    <row r="535" spans="1:1" x14ac:dyDescent="0.25">
      <c r="A535" s="31" t="s">
        <v>1116</v>
      </c>
    </row>
    <row r="536" spans="1:1" x14ac:dyDescent="0.25">
      <c r="A536" s="31" t="s">
        <v>1117</v>
      </c>
    </row>
    <row r="537" spans="1:1" x14ac:dyDescent="0.25">
      <c r="A537" s="31" t="s">
        <v>1118</v>
      </c>
    </row>
    <row r="538" spans="1:1" x14ac:dyDescent="0.25">
      <c r="A538" s="31" t="s">
        <v>1119</v>
      </c>
    </row>
    <row r="539" spans="1:1" x14ac:dyDescent="0.25">
      <c r="A539" s="31" t="s">
        <v>1120</v>
      </c>
    </row>
    <row r="540" spans="1:1" x14ac:dyDescent="0.25">
      <c r="A540" s="31" t="s">
        <v>1121</v>
      </c>
    </row>
    <row r="541" spans="1:1" x14ac:dyDescent="0.25">
      <c r="A541" s="31" t="s">
        <v>1122</v>
      </c>
    </row>
    <row r="542" spans="1:1" x14ac:dyDescent="0.25">
      <c r="A542" s="31" t="s">
        <v>1123</v>
      </c>
    </row>
    <row r="543" spans="1:1" x14ac:dyDescent="0.25">
      <c r="A543" s="31" t="s">
        <v>1124</v>
      </c>
    </row>
    <row r="544" spans="1:1" x14ac:dyDescent="0.25">
      <c r="A544" s="31" t="s">
        <v>1125</v>
      </c>
    </row>
    <row r="545" spans="1:1" x14ac:dyDescent="0.25">
      <c r="A545" s="31" t="s">
        <v>1126</v>
      </c>
    </row>
    <row r="546" spans="1:1" x14ac:dyDescent="0.25">
      <c r="A546" s="31" t="s">
        <v>1127</v>
      </c>
    </row>
    <row r="547" spans="1:1" x14ac:dyDescent="0.25">
      <c r="A547" s="31" t="s">
        <v>1128</v>
      </c>
    </row>
    <row r="548" spans="1:1" x14ac:dyDescent="0.25">
      <c r="A548" s="31" t="s">
        <v>1129</v>
      </c>
    </row>
    <row r="549" spans="1:1" x14ac:dyDescent="0.25">
      <c r="A549" s="31" t="s">
        <v>1130</v>
      </c>
    </row>
    <row r="550" spans="1:1" x14ac:dyDescent="0.25">
      <c r="A550" s="31" t="s">
        <v>1131</v>
      </c>
    </row>
    <row r="551" spans="1:1" x14ac:dyDescent="0.25">
      <c r="A551" s="31" t="s">
        <v>1132</v>
      </c>
    </row>
    <row r="552" spans="1:1" x14ac:dyDescent="0.25">
      <c r="A552" s="31" t="s">
        <v>1133</v>
      </c>
    </row>
    <row r="553" spans="1:1" x14ac:dyDescent="0.25">
      <c r="A553" s="31" t="s">
        <v>1134</v>
      </c>
    </row>
    <row r="554" spans="1:1" x14ac:dyDescent="0.25">
      <c r="A554" s="31" t="s">
        <v>1135</v>
      </c>
    </row>
    <row r="555" spans="1:1" x14ac:dyDescent="0.25">
      <c r="A555" s="31" t="s">
        <v>1136</v>
      </c>
    </row>
    <row r="556" spans="1:1" x14ac:dyDescent="0.25">
      <c r="A556" s="31" t="s">
        <v>1137</v>
      </c>
    </row>
    <row r="557" spans="1:1" x14ac:dyDescent="0.25">
      <c r="A557" s="31" t="s">
        <v>1138</v>
      </c>
    </row>
    <row r="558" spans="1:1" x14ac:dyDescent="0.25">
      <c r="A558" s="31" t="s">
        <v>1139</v>
      </c>
    </row>
    <row r="559" spans="1:1" x14ac:dyDescent="0.25">
      <c r="A559" s="31" t="s">
        <v>1140</v>
      </c>
    </row>
    <row r="560" spans="1:1" x14ac:dyDescent="0.25">
      <c r="A560" s="31" t="s">
        <v>1141</v>
      </c>
    </row>
    <row r="561" spans="1:1" x14ac:dyDescent="0.25">
      <c r="A561" s="31" t="s">
        <v>1142</v>
      </c>
    </row>
    <row r="562" spans="1:1" x14ac:dyDescent="0.25">
      <c r="A562" s="31" t="s">
        <v>1143</v>
      </c>
    </row>
    <row r="563" spans="1:1" x14ac:dyDescent="0.25">
      <c r="A563" s="31" t="s">
        <v>1144</v>
      </c>
    </row>
    <row r="564" spans="1:1" x14ac:dyDescent="0.25">
      <c r="A564" s="31" t="s">
        <v>1145</v>
      </c>
    </row>
    <row r="565" spans="1:1" x14ac:dyDescent="0.25">
      <c r="A565" s="31" t="s">
        <v>1146</v>
      </c>
    </row>
    <row r="566" spans="1:1" x14ac:dyDescent="0.25">
      <c r="A566" s="31" t="s">
        <v>1147</v>
      </c>
    </row>
    <row r="567" spans="1:1" x14ac:dyDescent="0.25">
      <c r="A567" s="31" t="s">
        <v>1148</v>
      </c>
    </row>
    <row r="568" spans="1:1" x14ac:dyDescent="0.25">
      <c r="A568" s="31" t="s">
        <v>1149</v>
      </c>
    </row>
    <row r="569" spans="1:1" x14ac:dyDescent="0.25">
      <c r="A569" s="31" t="s">
        <v>1150</v>
      </c>
    </row>
    <row r="570" spans="1:1" x14ac:dyDescent="0.25">
      <c r="A570" s="31" t="s">
        <v>1151</v>
      </c>
    </row>
    <row r="571" spans="1:1" x14ac:dyDescent="0.25">
      <c r="A571" s="31" t="s">
        <v>1152</v>
      </c>
    </row>
    <row r="572" spans="1:1" x14ac:dyDescent="0.25">
      <c r="A572" s="31" t="s">
        <v>1153</v>
      </c>
    </row>
    <row r="573" spans="1:1" x14ac:dyDescent="0.25">
      <c r="A573" s="31" t="s">
        <v>1154</v>
      </c>
    </row>
    <row r="574" spans="1:1" x14ac:dyDescent="0.25">
      <c r="A574" s="31" t="s">
        <v>1155</v>
      </c>
    </row>
    <row r="575" spans="1:1" x14ac:dyDescent="0.25">
      <c r="A575" s="31" t="s">
        <v>1156</v>
      </c>
    </row>
    <row r="576" spans="1:1" x14ac:dyDescent="0.25">
      <c r="A576" s="31" t="s">
        <v>1157</v>
      </c>
    </row>
    <row r="577" spans="1:1" x14ac:dyDescent="0.25">
      <c r="A577" s="31" t="s">
        <v>1158</v>
      </c>
    </row>
    <row r="578" spans="1:1" x14ac:dyDescent="0.25">
      <c r="A578" s="31" t="s">
        <v>1159</v>
      </c>
    </row>
    <row r="579" spans="1:1" x14ac:dyDescent="0.25">
      <c r="A579" s="31" t="s">
        <v>1160</v>
      </c>
    </row>
    <row r="580" spans="1:1" x14ac:dyDescent="0.25">
      <c r="A580" s="31" t="s">
        <v>1161</v>
      </c>
    </row>
    <row r="581" spans="1:1" x14ac:dyDescent="0.25">
      <c r="A581" s="31" t="s">
        <v>1162</v>
      </c>
    </row>
    <row r="582" spans="1:1" x14ac:dyDescent="0.25">
      <c r="A582" s="31" t="s">
        <v>1163</v>
      </c>
    </row>
    <row r="583" spans="1:1" x14ac:dyDescent="0.25">
      <c r="A583" s="31" t="s">
        <v>1164</v>
      </c>
    </row>
    <row r="584" spans="1:1" x14ac:dyDescent="0.25">
      <c r="A584" s="31" t="s">
        <v>1165</v>
      </c>
    </row>
    <row r="585" spans="1:1" x14ac:dyDescent="0.25">
      <c r="A585" s="31" t="s">
        <v>1166</v>
      </c>
    </row>
    <row r="586" spans="1:1" x14ac:dyDescent="0.25">
      <c r="A586" s="31" t="s">
        <v>1167</v>
      </c>
    </row>
    <row r="587" spans="1:1" x14ac:dyDescent="0.25">
      <c r="A587" s="31" t="s">
        <v>1168</v>
      </c>
    </row>
    <row r="588" spans="1:1" x14ac:dyDescent="0.25">
      <c r="A588" s="31" t="s">
        <v>1169</v>
      </c>
    </row>
    <row r="589" spans="1:1" x14ac:dyDescent="0.25">
      <c r="A589" s="31" t="s">
        <v>1170</v>
      </c>
    </row>
    <row r="590" spans="1:1" x14ac:dyDescent="0.25">
      <c r="A590" s="31" t="s">
        <v>1171</v>
      </c>
    </row>
    <row r="591" spans="1:1" x14ac:dyDescent="0.25">
      <c r="A591" s="31" t="s">
        <v>1172</v>
      </c>
    </row>
    <row r="592" spans="1:1" x14ac:dyDescent="0.25">
      <c r="A592" s="31" t="s">
        <v>1173</v>
      </c>
    </row>
    <row r="593" spans="1:1" x14ac:dyDescent="0.25">
      <c r="A593" s="31" t="s">
        <v>1174</v>
      </c>
    </row>
    <row r="594" spans="1:1" x14ac:dyDescent="0.25">
      <c r="A594" s="31" t="s">
        <v>1175</v>
      </c>
    </row>
    <row r="595" spans="1:1" x14ac:dyDescent="0.25">
      <c r="A595" s="31" t="s">
        <v>1176</v>
      </c>
    </row>
    <row r="596" spans="1:1" x14ac:dyDescent="0.25">
      <c r="A596" s="31" t="s">
        <v>1177</v>
      </c>
    </row>
    <row r="597" spans="1:1" x14ac:dyDescent="0.25">
      <c r="A597" s="31" t="s">
        <v>1178</v>
      </c>
    </row>
    <row r="598" spans="1:1" x14ac:dyDescent="0.25">
      <c r="A598" s="31" t="s">
        <v>1179</v>
      </c>
    </row>
    <row r="599" spans="1:1" x14ac:dyDescent="0.25">
      <c r="A599" s="31" t="s">
        <v>1180</v>
      </c>
    </row>
    <row r="600" spans="1:1" x14ac:dyDescent="0.25">
      <c r="A600" s="31" t="s">
        <v>1181</v>
      </c>
    </row>
    <row r="601" spans="1:1" x14ac:dyDescent="0.25">
      <c r="A601" s="31" t="s">
        <v>1182</v>
      </c>
    </row>
    <row r="602" spans="1:1" x14ac:dyDescent="0.25">
      <c r="A602" s="31" t="s">
        <v>1183</v>
      </c>
    </row>
    <row r="603" spans="1:1" x14ac:dyDescent="0.25">
      <c r="A603" s="31" t="s">
        <v>1184</v>
      </c>
    </row>
    <row r="604" spans="1:1" x14ac:dyDescent="0.25">
      <c r="A604" s="31" t="s">
        <v>1185</v>
      </c>
    </row>
    <row r="605" spans="1:1" x14ac:dyDescent="0.25">
      <c r="A605" s="31" t="s">
        <v>1186</v>
      </c>
    </row>
    <row r="606" spans="1:1" x14ac:dyDescent="0.25">
      <c r="A606" s="31" t="s">
        <v>1187</v>
      </c>
    </row>
    <row r="607" spans="1:1" x14ac:dyDescent="0.25">
      <c r="A607" s="31" t="s">
        <v>1188</v>
      </c>
    </row>
    <row r="608" spans="1:1" x14ac:dyDescent="0.25">
      <c r="A608" s="31" t="s">
        <v>1189</v>
      </c>
    </row>
    <row r="609" spans="1:1" x14ac:dyDescent="0.25">
      <c r="A609" s="31" t="s">
        <v>1190</v>
      </c>
    </row>
    <row r="610" spans="1:1" x14ac:dyDescent="0.25">
      <c r="A610" s="31" t="s">
        <v>1191</v>
      </c>
    </row>
    <row r="611" spans="1:1" x14ac:dyDescent="0.25">
      <c r="A611" s="31" t="s">
        <v>1192</v>
      </c>
    </row>
    <row r="612" spans="1:1" x14ac:dyDescent="0.25">
      <c r="A612" s="31" t="s">
        <v>1193</v>
      </c>
    </row>
    <row r="613" spans="1:1" x14ac:dyDescent="0.25">
      <c r="A613" s="31" t="s">
        <v>1194</v>
      </c>
    </row>
    <row r="614" spans="1:1" x14ac:dyDescent="0.25">
      <c r="A614" s="31" t="s">
        <v>1195</v>
      </c>
    </row>
    <row r="615" spans="1:1" x14ac:dyDescent="0.25">
      <c r="A615" s="31" t="s">
        <v>1196</v>
      </c>
    </row>
    <row r="616" spans="1:1" x14ac:dyDescent="0.25">
      <c r="A616" s="31" t="s">
        <v>1197</v>
      </c>
    </row>
    <row r="617" spans="1:1" x14ac:dyDescent="0.25">
      <c r="A617" s="31" t="s">
        <v>1198</v>
      </c>
    </row>
    <row r="618" spans="1:1" x14ac:dyDescent="0.25">
      <c r="A618" s="31" t="s">
        <v>1199</v>
      </c>
    </row>
    <row r="619" spans="1:1" x14ac:dyDescent="0.25">
      <c r="A619" s="31" t="s">
        <v>1200</v>
      </c>
    </row>
    <row r="620" spans="1:1" x14ac:dyDescent="0.25">
      <c r="A620" s="31" t="s">
        <v>1201</v>
      </c>
    </row>
    <row r="621" spans="1:1" x14ac:dyDescent="0.25">
      <c r="A621" s="31" t="s">
        <v>1202</v>
      </c>
    </row>
    <row r="622" spans="1:1" x14ac:dyDescent="0.25">
      <c r="A622" s="31" t="s">
        <v>1203</v>
      </c>
    </row>
    <row r="623" spans="1:1" x14ac:dyDescent="0.25">
      <c r="A623" s="31" t="s">
        <v>1204</v>
      </c>
    </row>
    <row r="624" spans="1:1" x14ac:dyDescent="0.25">
      <c r="A624" s="31" t="s">
        <v>1205</v>
      </c>
    </row>
    <row r="625" spans="1:1" x14ac:dyDescent="0.25">
      <c r="A625" s="31" t="s">
        <v>1206</v>
      </c>
    </row>
    <row r="626" spans="1:1" x14ac:dyDescent="0.25">
      <c r="A626" s="31" t="s">
        <v>1207</v>
      </c>
    </row>
    <row r="627" spans="1:1" x14ac:dyDescent="0.25">
      <c r="A627" s="31" t="s">
        <v>1208</v>
      </c>
    </row>
    <row r="628" spans="1:1" x14ac:dyDescent="0.25">
      <c r="A628" s="31" t="s">
        <v>1209</v>
      </c>
    </row>
    <row r="629" spans="1:1" x14ac:dyDescent="0.25">
      <c r="A629" s="31" t="s">
        <v>1210</v>
      </c>
    </row>
    <row r="630" spans="1:1" x14ac:dyDescent="0.25">
      <c r="A630" s="31" t="s">
        <v>1211</v>
      </c>
    </row>
    <row r="631" spans="1:1" x14ac:dyDescent="0.25">
      <c r="A631" s="31" t="s">
        <v>1212</v>
      </c>
    </row>
    <row r="632" spans="1:1" x14ac:dyDescent="0.25">
      <c r="A632" s="31" t="s">
        <v>1213</v>
      </c>
    </row>
    <row r="633" spans="1:1" x14ac:dyDescent="0.25">
      <c r="A633" s="31" t="s">
        <v>1214</v>
      </c>
    </row>
    <row r="634" spans="1:1" x14ac:dyDescent="0.25">
      <c r="A634" s="31" t="s">
        <v>1215</v>
      </c>
    </row>
    <row r="635" spans="1:1" x14ac:dyDescent="0.25">
      <c r="A635" s="31" t="s">
        <v>1216</v>
      </c>
    </row>
    <row r="636" spans="1:1" x14ac:dyDescent="0.25">
      <c r="A636" s="31" t="s">
        <v>1217</v>
      </c>
    </row>
    <row r="637" spans="1:1" x14ac:dyDescent="0.25">
      <c r="A637" s="31" t="s">
        <v>1218</v>
      </c>
    </row>
    <row r="638" spans="1:1" x14ac:dyDescent="0.25">
      <c r="A638" s="31" t="s">
        <v>1219</v>
      </c>
    </row>
    <row r="639" spans="1:1" x14ac:dyDescent="0.25">
      <c r="A639" s="31" t="s">
        <v>1220</v>
      </c>
    </row>
    <row r="640" spans="1:1" x14ac:dyDescent="0.25">
      <c r="A640" s="31" t="s">
        <v>1221</v>
      </c>
    </row>
    <row r="641" spans="1:1" x14ac:dyDescent="0.25">
      <c r="A641" s="31" t="s">
        <v>1222</v>
      </c>
    </row>
    <row r="642" spans="1:1" x14ac:dyDescent="0.25">
      <c r="A642" s="31" t="s">
        <v>1223</v>
      </c>
    </row>
    <row r="643" spans="1:1" x14ac:dyDescent="0.25">
      <c r="A643" s="31" t="s">
        <v>1224</v>
      </c>
    </row>
    <row r="644" spans="1:1" x14ac:dyDescent="0.25">
      <c r="A644" s="31" t="s">
        <v>1225</v>
      </c>
    </row>
    <row r="645" spans="1:1" x14ac:dyDescent="0.25">
      <c r="A645" s="31" t="s">
        <v>1226</v>
      </c>
    </row>
    <row r="646" spans="1:1" x14ac:dyDescent="0.25">
      <c r="A646" s="31" t="s">
        <v>1227</v>
      </c>
    </row>
    <row r="647" spans="1:1" x14ac:dyDescent="0.25">
      <c r="A647" s="31" t="s">
        <v>1228</v>
      </c>
    </row>
    <row r="648" spans="1:1" x14ac:dyDescent="0.25">
      <c r="A648" s="31" t="s">
        <v>1229</v>
      </c>
    </row>
    <row r="649" spans="1:1" x14ac:dyDescent="0.25">
      <c r="A649" s="31" t="s">
        <v>1230</v>
      </c>
    </row>
    <row r="650" spans="1:1" x14ac:dyDescent="0.25">
      <c r="A650" s="31" t="s">
        <v>1231</v>
      </c>
    </row>
    <row r="651" spans="1:1" x14ac:dyDescent="0.25">
      <c r="A651" s="31" t="s">
        <v>1232</v>
      </c>
    </row>
    <row r="652" spans="1:1" x14ac:dyDescent="0.25">
      <c r="A652" s="31" t="s">
        <v>1233</v>
      </c>
    </row>
    <row r="653" spans="1:1" x14ac:dyDescent="0.25">
      <c r="A653" s="31" t="s">
        <v>1234</v>
      </c>
    </row>
    <row r="654" spans="1:1" x14ac:dyDescent="0.25">
      <c r="A654" s="31" t="s">
        <v>1235</v>
      </c>
    </row>
    <row r="655" spans="1:1" x14ac:dyDescent="0.25">
      <c r="A655" s="31" t="s">
        <v>1236</v>
      </c>
    </row>
    <row r="656" spans="1:1" x14ac:dyDescent="0.25">
      <c r="A656" s="31" t="s">
        <v>1237</v>
      </c>
    </row>
    <row r="657" spans="1:1" x14ac:dyDescent="0.25">
      <c r="A657" s="31" t="s">
        <v>1238</v>
      </c>
    </row>
    <row r="658" spans="1:1" x14ac:dyDescent="0.25">
      <c r="A658" s="31" t="s">
        <v>1239</v>
      </c>
    </row>
    <row r="659" spans="1:1" x14ac:dyDescent="0.25">
      <c r="A659" s="31" t="s">
        <v>1240</v>
      </c>
    </row>
    <row r="660" spans="1:1" x14ac:dyDescent="0.25">
      <c r="A660" s="31" t="s">
        <v>1241</v>
      </c>
    </row>
    <row r="661" spans="1:1" x14ac:dyDescent="0.25">
      <c r="A661" s="31" t="s">
        <v>1242</v>
      </c>
    </row>
    <row r="662" spans="1:1" x14ac:dyDescent="0.25">
      <c r="A662" s="31" t="s">
        <v>1243</v>
      </c>
    </row>
    <row r="663" spans="1:1" x14ac:dyDescent="0.25">
      <c r="A663" s="31" t="s">
        <v>1244</v>
      </c>
    </row>
    <row r="664" spans="1:1" x14ac:dyDescent="0.25">
      <c r="A664" s="31" t="s">
        <v>1245</v>
      </c>
    </row>
    <row r="665" spans="1:1" x14ac:dyDescent="0.25">
      <c r="A665" s="31" t="s">
        <v>1246</v>
      </c>
    </row>
    <row r="666" spans="1:1" x14ac:dyDescent="0.25">
      <c r="A666" s="31" t="s">
        <v>1247</v>
      </c>
    </row>
    <row r="667" spans="1:1" x14ac:dyDescent="0.25">
      <c r="A667" s="31" t="s">
        <v>1248</v>
      </c>
    </row>
    <row r="668" spans="1:1" x14ac:dyDescent="0.25">
      <c r="A668" s="31" t="s">
        <v>1249</v>
      </c>
    </row>
    <row r="669" spans="1:1" x14ac:dyDescent="0.25">
      <c r="A669" s="31" t="s">
        <v>1250</v>
      </c>
    </row>
    <row r="670" spans="1:1" x14ac:dyDescent="0.25">
      <c r="A670" s="31" t="s">
        <v>1251</v>
      </c>
    </row>
    <row r="671" spans="1:1" x14ac:dyDescent="0.25">
      <c r="A671" s="31" t="s">
        <v>1252</v>
      </c>
    </row>
    <row r="672" spans="1:1" x14ac:dyDescent="0.25">
      <c r="A672" s="31" t="s">
        <v>1253</v>
      </c>
    </row>
    <row r="673" spans="1:1" x14ac:dyDescent="0.25">
      <c r="A673" s="31" t="s">
        <v>1254</v>
      </c>
    </row>
    <row r="674" spans="1:1" x14ac:dyDescent="0.25">
      <c r="A674" s="31" t="s">
        <v>1255</v>
      </c>
    </row>
    <row r="675" spans="1:1" x14ac:dyDescent="0.25">
      <c r="A675" s="31" t="s">
        <v>1256</v>
      </c>
    </row>
    <row r="676" spans="1:1" x14ac:dyDescent="0.25">
      <c r="A676" s="31" t="s">
        <v>1257</v>
      </c>
    </row>
    <row r="677" spans="1:1" x14ac:dyDescent="0.25">
      <c r="A677" s="31" t="s">
        <v>1258</v>
      </c>
    </row>
    <row r="678" spans="1:1" x14ac:dyDescent="0.25">
      <c r="A678" s="31" t="s">
        <v>1259</v>
      </c>
    </row>
    <row r="679" spans="1:1" x14ac:dyDescent="0.25">
      <c r="A679" s="31" t="s">
        <v>1260</v>
      </c>
    </row>
    <row r="680" spans="1:1" x14ac:dyDescent="0.25">
      <c r="A680" s="31" t="s">
        <v>1261</v>
      </c>
    </row>
    <row r="681" spans="1:1" x14ac:dyDescent="0.25">
      <c r="A681" s="31" t="s">
        <v>1262</v>
      </c>
    </row>
    <row r="682" spans="1:1" x14ac:dyDescent="0.25">
      <c r="A682" s="31" t="s">
        <v>1263</v>
      </c>
    </row>
    <row r="683" spans="1:1" x14ac:dyDescent="0.25">
      <c r="A683" s="31" t="s">
        <v>1264</v>
      </c>
    </row>
    <row r="684" spans="1:1" x14ac:dyDescent="0.25">
      <c r="A684" s="31" t="s">
        <v>1265</v>
      </c>
    </row>
    <row r="685" spans="1:1" x14ac:dyDescent="0.25">
      <c r="A685" s="31" t="s">
        <v>1266</v>
      </c>
    </row>
    <row r="686" spans="1:1" x14ac:dyDescent="0.25">
      <c r="A686" s="31" t="s">
        <v>1267</v>
      </c>
    </row>
    <row r="687" spans="1:1" x14ac:dyDescent="0.25">
      <c r="A687" s="31" t="s">
        <v>1268</v>
      </c>
    </row>
    <row r="688" spans="1:1" x14ac:dyDescent="0.25">
      <c r="A688" s="31" t="s">
        <v>1269</v>
      </c>
    </row>
    <row r="689" spans="1:1" x14ac:dyDescent="0.25">
      <c r="A689" s="31" t="s">
        <v>1270</v>
      </c>
    </row>
    <row r="690" spans="1:1" x14ac:dyDescent="0.25">
      <c r="A690" s="31" t="s">
        <v>1271</v>
      </c>
    </row>
    <row r="691" spans="1:1" x14ac:dyDescent="0.25">
      <c r="A691" s="31" t="s">
        <v>1272</v>
      </c>
    </row>
    <row r="692" spans="1:1" x14ac:dyDescent="0.25">
      <c r="A692" s="31" t="s">
        <v>1273</v>
      </c>
    </row>
    <row r="693" spans="1:1" x14ac:dyDescent="0.25">
      <c r="A693" s="31" t="s">
        <v>1274</v>
      </c>
    </row>
    <row r="694" spans="1:1" x14ac:dyDescent="0.25">
      <c r="A694" s="31" t="s">
        <v>1275</v>
      </c>
    </row>
    <row r="695" spans="1:1" x14ac:dyDescent="0.25">
      <c r="A695" s="31" t="s">
        <v>1276</v>
      </c>
    </row>
    <row r="696" spans="1:1" x14ac:dyDescent="0.25">
      <c r="A696" s="31" t="s">
        <v>1277</v>
      </c>
    </row>
    <row r="697" spans="1:1" x14ac:dyDescent="0.25">
      <c r="A697" s="31" t="s">
        <v>1278</v>
      </c>
    </row>
    <row r="698" spans="1:1" x14ac:dyDescent="0.25">
      <c r="A698" s="31" t="s">
        <v>1279</v>
      </c>
    </row>
    <row r="699" spans="1:1" x14ac:dyDescent="0.25">
      <c r="A699" s="31" t="s">
        <v>1280</v>
      </c>
    </row>
    <row r="700" spans="1:1" x14ac:dyDescent="0.25">
      <c r="A700" s="31" t="s">
        <v>1281</v>
      </c>
    </row>
    <row r="701" spans="1:1" x14ac:dyDescent="0.25">
      <c r="A701" s="31" t="s">
        <v>1282</v>
      </c>
    </row>
    <row r="702" spans="1:1" x14ac:dyDescent="0.25">
      <c r="A702" s="31" t="s">
        <v>1283</v>
      </c>
    </row>
    <row r="703" spans="1:1" x14ac:dyDescent="0.25">
      <c r="A703" s="31" t="s">
        <v>1284</v>
      </c>
    </row>
    <row r="704" spans="1:1" x14ac:dyDescent="0.25">
      <c r="A704" s="31" t="s">
        <v>1285</v>
      </c>
    </row>
    <row r="705" spans="1:1" x14ac:dyDescent="0.25">
      <c r="A705" s="31" t="s">
        <v>1286</v>
      </c>
    </row>
    <row r="706" spans="1:1" x14ac:dyDescent="0.25">
      <c r="A706" s="31" t="s">
        <v>1287</v>
      </c>
    </row>
    <row r="707" spans="1:1" x14ac:dyDescent="0.25">
      <c r="A707" s="31" t="s">
        <v>1288</v>
      </c>
    </row>
    <row r="708" spans="1:1" x14ac:dyDescent="0.25">
      <c r="A708" s="31" t="s">
        <v>1289</v>
      </c>
    </row>
    <row r="709" spans="1:1" x14ac:dyDescent="0.25">
      <c r="A709" s="31" t="s">
        <v>1290</v>
      </c>
    </row>
    <row r="710" spans="1:1" x14ac:dyDescent="0.25">
      <c r="A710" s="31" t="s">
        <v>1291</v>
      </c>
    </row>
    <row r="711" spans="1:1" x14ac:dyDescent="0.25">
      <c r="A711" s="31" t="s">
        <v>1292</v>
      </c>
    </row>
    <row r="712" spans="1:1" x14ac:dyDescent="0.25">
      <c r="A712" s="31" t="s">
        <v>1293</v>
      </c>
    </row>
    <row r="713" spans="1:1" x14ac:dyDescent="0.25">
      <c r="A713" s="31" t="s">
        <v>1294</v>
      </c>
    </row>
    <row r="714" spans="1:1" x14ac:dyDescent="0.25">
      <c r="A714" s="31" t="s">
        <v>1295</v>
      </c>
    </row>
    <row r="715" spans="1:1" x14ac:dyDescent="0.25">
      <c r="A715" s="31" t="s">
        <v>1296</v>
      </c>
    </row>
    <row r="716" spans="1:1" x14ac:dyDescent="0.25">
      <c r="A716" s="31" t="s">
        <v>1297</v>
      </c>
    </row>
    <row r="717" spans="1:1" x14ac:dyDescent="0.25">
      <c r="A717" s="31" t="s">
        <v>1298</v>
      </c>
    </row>
    <row r="718" spans="1:1" x14ac:dyDescent="0.25">
      <c r="A718" s="31" t="s">
        <v>1299</v>
      </c>
    </row>
    <row r="719" spans="1:1" x14ac:dyDescent="0.25">
      <c r="A719" s="31" t="s">
        <v>1300</v>
      </c>
    </row>
    <row r="720" spans="1:1" x14ac:dyDescent="0.25">
      <c r="A720" s="31" t="s">
        <v>1301</v>
      </c>
    </row>
    <row r="721" spans="1:1" x14ac:dyDescent="0.25">
      <c r="A721" s="31" t="s">
        <v>1302</v>
      </c>
    </row>
    <row r="722" spans="1:1" x14ac:dyDescent="0.25">
      <c r="A722" s="31" t="s">
        <v>1303</v>
      </c>
    </row>
    <row r="723" spans="1:1" x14ac:dyDescent="0.25">
      <c r="A723" s="31" t="s">
        <v>1304</v>
      </c>
    </row>
    <row r="724" spans="1:1" x14ac:dyDescent="0.25">
      <c r="A724" s="31" t="s">
        <v>1305</v>
      </c>
    </row>
    <row r="725" spans="1:1" x14ac:dyDescent="0.25">
      <c r="A725" s="31" t="s">
        <v>1306</v>
      </c>
    </row>
    <row r="726" spans="1:1" x14ac:dyDescent="0.25">
      <c r="A726" s="31" t="s">
        <v>1307</v>
      </c>
    </row>
    <row r="727" spans="1:1" x14ac:dyDescent="0.25">
      <c r="A727" s="31" t="s">
        <v>1308</v>
      </c>
    </row>
    <row r="728" spans="1:1" x14ac:dyDescent="0.25">
      <c r="A728" s="31" t="s">
        <v>1309</v>
      </c>
    </row>
    <row r="729" spans="1:1" x14ac:dyDescent="0.25">
      <c r="A729" s="31" t="s">
        <v>1310</v>
      </c>
    </row>
    <row r="730" spans="1:1" x14ac:dyDescent="0.25">
      <c r="A730" s="31" t="s">
        <v>1311</v>
      </c>
    </row>
    <row r="731" spans="1:1" x14ac:dyDescent="0.25">
      <c r="A731" s="31" t="s">
        <v>1312</v>
      </c>
    </row>
    <row r="732" spans="1:1" x14ac:dyDescent="0.25">
      <c r="A732" s="31" t="s">
        <v>1313</v>
      </c>
    </row>
    <row r="733" spans="1:1" x14ac:dyDescent="0.25">
      <c r="A733" s="31" t="s">
        <v>1314</v>
      </c>
    </row>
    <row r="734" spans="1:1" x14ac:dyDescent="0.25">
      <c r="A734" s="31" t="s">
        <v>1315</v>
      </c>
    </row>
    <row r="735" spans="1:1" x14ac:dyDescent="0.25">
      <c r="A735" s="31" t="s">
        <v>1316</v>
      </c>
    </row>
    <row r="736" spans="1:1" x14ac:dyDescent="0.25">
      <c r="A736" s="31" t="s">
        <v>1317</v>
      </c>
    </row>
    <row r="737" spans="1:1" x14ac:dyDescent="0.25">
      <c r="A737" s="31" t="s">
        <v>1318</v>
      </c>
    </row>
    <row r="738" spans="1:1" x14ac:dyDescent="0.25">
      <c r="A738" s="31" t="s">
        <v>1319</v>
      </c>
    </row>
    <row r="739" spans="1:1" x14ac:dyDescent="0.25">
      <c r="A739" s="31" t="s">
        <v>1320</v>
      </c>
    </row>
    <row r="740" spans="1:1" x14ac:dyDescent="0.25">
      <c r="A740" s="31" t="s">
        <v>1321</v>
      </c>
    </row>
    <row r="741" spans="1:1" x14ac:dyDescent="0.25">
      <c r="A741" s="31" t="s">
        <v>1322</v>
      </c>
    </row>
    <row r="742" spans="1:1" x14ac:dyDescent="0.25">
      <c r="A742" s="31" t="s">
        <v>1323</v>
      </c>
    </row>
    <row r="743" spans="1:1" x14ac:dyDescent="0.25">
      <c r="A743" s="31" t="s">
        <v>1324</v>
      </c>
    </row>
    <row r="744" spans="1:1" x14ac:dyDescent="0.25">
      <c r="A744" s="31" t="s">
        <v>1325</v>
      </c>
    </row>
    <row r="745" spans="1:1" x14ac:dyDescent="0.25">
      <c r="A745" s="31" t="s">
        <v>1326</v>
      </c>
    </row>
    <row r="746" spans="1:1" x14ac:dyDescent="0.25">
      <c r="A746" s="31" t="s">
        <v>1327</v>
      </c>
    </row>
    <row r="747" spans="1:1" x14ac:dyDescent="0.25">
      <c r="A747" s="31" t="s">
        <v>1328</v>
      </c>
    </row>
    <row r="748" spans="1:1" x14ac:dyDescent="0.25">
      <c r="A748" s="31" t="s">
        <v>1329</v>
      </c>
    </row>
    <row r="749" spans="1:1" x14ac:dyDescent="0.25">
      <c r="A749" s="31" t="s">
        <v>1330</v>
      </c>
    </row>
    <row r="750" spans="1:1" x14ac:dyDescent="0.25">
      <c r="A750" s="31" t="s">
        <v>1331</v>
      </c>
    </row>
    <row r="751" spans="1:1" x14ac:dyDescent="0.25">
      <c r="A751" s="31" t="s">
        <v>1332</v>
      </c>
    </row>
    <row r="752" spans="1:1" x14ac:dyDescent="0.25">
      <c r="A752" s="31" t="s">
        <v>1333</v>
      </c>
    </row>
    <row r="753" spans="1:1" x14ac:dyDescent="0.25">
      <c r="A753" s="31" t="s">
        <v>1334</v>
      </c>
    </row>
    <row r="754" spans="1:1" x14ac:dyDescent="0.25">
      <c r="A754" s="31" t="s">
        <v>1335</v>
      </c>
    </row>
    <row r="755" spans="1:1" x14ac:dyDescent="0.25">
      <c r="A755" s="31" t="s">
        <v>1336</v>
      </c>
    </row>
    <row r="756" spans="1:1" x14ac:dyDescent="0.25">
      <c r="A756" s="31" t="s">
        <v>1337</v>
      </c>
    </row>
    <row r="757" spans="1:1" x14ac:dyDescent="0.25">
      <c r="A757" s="31" t="s">
        <v>1338</v>
      </c>
    </row>
    <row r="758" spans="1:1" x14ac:dyDescent="0.25">
      <c r="A758" s="31" t="s">
        <v>1339</v>
      </c>
    </row>
    <row r="759" spans="1:1" x14ac:dyDescent="0.25">
      <c r="A759" s="31" t="s">
        <v>1340</v>
      </c>
    </row>
    <row r="760" spans="1:1" x14ac:dyDescent="0.25">
      <c r="A760" s="31" t="s">
        <v>1341</v>
      </c>
    </row>
    <row r="761" spans="1:1" x14ac:dyDescent="0.25">
      <c r="A761" s="31" t="s">
        <v>1342</v>
      </c>
    </row>
    <row r="762" spans="1:1" x14ac:dyDescent="0.25">
      <c r="A762" s="31" t="s">
        <v>1343</v>
      </c>
    </row>
    <row r="763" spans="1:1" x14ac:dyDescent="0.25">
      <c r="A763" s="31" t="s">
        <v>1344</v>
      </c>
    </row>
    <row r="764" spans="1:1" x14ac:dyDescent="0.25">
      <c r="A764" s="31" t="s">
        <v>1345</v>
      </c>
    </row>
    <row r="765" spans="1:1" x14ac:dyDescent="0.25">
      <c r="A765" s="31" t="s">
        <v>1346</v>
      </c>
    </row>
    <row r="766" spans="1:1" x14ac:dyDescent="0.25">
      <c r="A766" s="31" t="s">
        <v>1347</v>
      </c>
    </row>
    <row r="767" spans="1:1" x14ac:dyDescent="0.25">
      <c r="A767" s="31" t="s">
        <v>1348</v>
      </c>
    </row>
    <row r="768" spans="1:1" x14ac:dyDescent="0.25">
      <c r="A768" s="31" t="s">
        <v>1349</v>
      </c>
    </row>
    <row r="769" spans="1:1" x14ac:dyDescent="0.25">
      <c r="A769" s="31" t="s">
        <v>1350</v>
      </c>
    </row>
    <row r="770" spans="1:1" x14ac:dyDescent="0.25">
      <c r="A770" s="31" t="s">
        <v>1351</v>
      </c>
    </row>
    <row r="771" spans="1:1" x14ac:dyDescent="0.25">
      <c r="A771" s="31" t="s">
        <v>1352</v>
      </c>
    </row>
    <row r="772" spans="1:1" x14ac:dyDescent="0.25">
      <c r="A772" s="31" t="s">
        <v>1353</v>
      </c>
    </row>
    <row r="773" spans="1:1" x14ac:dyDescent="0.25">
      <c r="A773" s="31" t="s">
        <v>1354</v>
      </c>
    </row>
    <row r="774" spans="1:1" x14ac:dyDescent="0.25">
      <c r="A774" s="31" t="s">
        <v>1355</v>
      </c>
    </row>
    <row r="775" spans="1:1" x14ac:dyDescent="0.25">
      <c r="A775" s="31" t="s">
        <v>1356</v>
      </c>
    </row>
    <row r="776" spans="1:1" x14ac:dyDescent="0.25">
      <c r="A776" s="31" t="s">
        <v>1357</v>
      </c>
    </row>
    <row r="777" spans="1:1" x14ac:dyDescent="0.25">
      <c r="A777" s="31" t="s">
        <v>1358</v>
      </c>
    </row>
    <row r="778" spans="1:1" x14ac:dyDescent="0.25">
      <c r="A778" s="31" t="s">
        <v>1359</v>
      </c>
    </row>
    <row r="779" spans="1:1" x14ac:dyDescent="0.25">
      <c r="A779" s="31" t="s">
        <v>1360</v>
      </c>
    </row>
    <row r="780" spans="1:1" x14ac:dyDescent="0.25">
      <c r="A780" s="31" t="s">
        <v>1361</v>
      </c>
    </row>
    <row r="781" spans="1:1" x14ac:dyDescent="0.25">
      <c r="A781" s="31" t="s">
        <v>1362</v>
      </c>
    </row>
    <row r="782" spans="1:1" x14ac:dyDescent="0.25">
      <c r="A782" s="31" t="s">
        <v>1363</v>
      </c>
    </row>
    <row r="783" spans="1:1" x14ac:dyDescent="0.25">
      <c r="A783" s="31" t="s">
        <v>1364</v>
      </c>
    </row>
    <row r="784" spans="1:1" x14ac:dyDescent="0.25">
      <c r="A784" s="31" t="s">
        <v>1365</v>
      </c>
    </row>
    <row r="785" spans="1:1" x14ac:dyDescent="0.25">
      <c r="A785" s="31" t="s">
        <v>1366</v>
      </c>
    </row>
    <row r="786" spans="1:1" x14ac:dyDescent="0.25">
      <c r="A786" s="31" t="s">
        <v>1367</v>
      </c>
    </row>
    <row r="787" spans="1:1" x14ac:dyDescent="0.25">
      <c r="A787" s="31" t="s">
        <v>1368</v>
      </c>
    </row>
    <row r="788" spans="1:1" x14ac:dyDescent="0.25">
      <c r="A788" s="31" t="s">
        <v>1369</v>
      </c>
    </row>
    <row r="789" spans="1:1" x14ac:dyDescent="0.25">
      <c r="A789" s="31" t="s">
        <v>1370</v>
      </c>
    </row>
    <row r="790" spans="1:1" x14ac:dyDescent="0.25">
      <c r="A790" s="31" t="s">
        <v>1371</v>
      </c>
    </row>
    <row r="791" spans="1:1" x14ac:dyDescent="0.25">
      <c r="A791" s="31" t="s">
        <v>1372</v>
      </c>
    </row>
    <row r="792" spans="1:1" x14ac:dyDescent="0.25">
      <c r="A792" s="31" t="s">
        <v>1373</v>
      </c>
    </row>
    <row r="793" spans="1:1" x14ac:dyDescent="0.25">
      <c r="A793" s="31" t="s">
        <v>1374</v>
      </c>
    </row>
    <row r="794" spans="1:1" x14ac:dyDescent="0.25">
      <c r="A794" s="31" t="s">
        <v>1375</v>
      </c>
    </row>
    <row r="795" spans="1:1" x14ac:dyDescent="0.25">
      <c r="A795" s="31" t="s">
        <v>1376</v>
      </c>
    </row>
    <row r="796" spans="1:1" x14ac:dyDescent="0.25">
      <c r="A796" s="31" t="s">
        <v>1377</v>
      </c>
    </row>
    <row r="797" spans="1:1" x14ac:dyDescent="0.25">
      <c r="A797" s="31" t="s">
        <v>1378</v>
      </c>
    </row>
    <row r="798" spans="1:1" x14ac:dyDescent="0.25">
      <c r="A798" s="31" t="s">
        <v>1379</v>
      </c>
    </row>
    <row r="799" spans="1:1" x14ac:dyDescent="0.25">
      <c r="A799" s="31" t="s">
        <v>1380</v>
      </c>
    </row>
    <row r="800" spans="1:1" x14ac:dyDescent="0.25">
      <c r="A800" s="31" t="s">
        <v>1381</v>
      </c>
    </row>
    <row r="801" spans="1:1" x14ac:dyDescent="0.25">
      <c r="A801" s="31" t="s">
        <v>1382</v>
      </c>
    </row>
    <row r="802" spans="1:1" x14ac:dyDescent="0.25">
      <c r="A802" s="31" t="s">
        <v>1383</v>
      </c>
    </row>
    <row r="803" spans="1:1" x14ac:dyDescent="0.25">
      <c r="A803" s="31" t="s">
        <v>1384</v>
      </c>
    </row>
    <row r="804" spans="1:1" x14ac:dyDescent="0.25">
      <c r="A804" s="31" t="s">
        <v>1385</v>
      </c>
    </row>
    <row r="805" spans="1:1" x14ac:dyDescent="0.25">
      <c r="A805" s="31" t="s">
        <v>1386</v>
      </c>
    </row>
    <row r="806" spans="1:1" x14ac:dyDescent="0.25">
      <c r="A806" s="31" t="s">
        <v>1387</v>
      </c>
    </row>
    <row r="807" spans="1:1" x14ac:dyDescent="0.25">
      <c r="A807" s="31" t="s">
        <v>1388</v>
      </c>
    </row>
    <row r="808" spans="1:1" x14ac:dyDescent="0.25">
      <c r="A808" s="31" t="s">
        <v>1389</v>
      </c>
    </row>
    <row r="809" spans="1:1" x14ac:dyDescent="0.25">
      <c r="A809" s="31" t="s">
        <v>1390</v>
      </c>
    </row>
    <row r="810" spans="1:1" x14ac:dyDescent="0.25">
      <c r="A810" s="31" t="s">
        <v>1391</v>
      </c>
    </row>
    <row r="811" spans="1:1" x14ac:dyDescent="0.25">
      <c r="A811" s="31" t="s">
        <v>1392</v>
      </c>
    </row>
    <row r="812" spans="1:1" x14ac:dyDescent="0.25">
      <c r="A812" s="31" t="s">
        <v>1393</v>
      </c>
    </row>
    <row r="813" spans="1:1" x14ac:dyDescent="0.25">
      <c r="A813" s="31" t="s">
        <v>1394</v>
      </c>
    </row>
    <row r="814" spans="1:1" x14ac:dyDescent="0.25">
      <c r="A814" s="31" t="s">
        <v>1395</v>
      </c>
    </row>
    <row r="815" spans="1:1" x14ac:dyDescent="0.25">
      <c r="A815" s="31" t="s">
        <v>1396</v>
      </c>
    </row>
    <row r="816" spans="1:1" x14ac:dyDescent="0.25">
      <c r="A816" s="31" t="s">
        <v>1397</v>
      </c>
    </row>
    <row r="817" spans="1:1" x14ac:dyDescent="0.25">
      <c r="A817" s="31" t="s">
        <v>1398</v>
      </c>
    </row>
    <row r="818" spans="1:1" x14ac:dyDescent="0.25">
      <c r="A818" s="31" t="s">
        <v>1399</v>
      </c>
    </row>
    <row r="819" spans="1:1" x14ac:dyDescent="0.25">
      <c r="A819" s="31" t="s">
        <v>1400</v>
      </c>
    </row>
    <row r="820" spans="1:1" x14ac:dyDescent="0.25">
      <c r="A820" s="31" t="s">
        <v>1401</v>
      </c>
    </row>
    <row r="821" spans="1:1" x14ac:dyDescent="0.25">
      <c r="A821" s="31" t="s">
        <v>1402</v>
      </c>
    </row>
    <row r="822" spans="1:1" x14ac:dyDescent="0.25">
      <c r="A822" s="31" t="s">
        <v>1403</v>
      </c>
    </row>
    <row r="823" spans="1:1" x14ac:dyDescent="0.25">
      <c r="A823" s="31" t="s">
        <v>1404</v>
      </c>
    </row>
    <row r="824" spans="1:1" x14ac:dyDescent="0.25">
      <c r="A824" s="31" t="s">
        <v>1405</v>
      </c>
    </row>
    <row r="825" spans="1:1" x14ac:dyDescent="0.25">
      <c r="A825" s="31" t="s">
        <v>1406</v>
      </c>
    </row>
    <row r="826" spans="1:1" x14ac:dyDescent="0.25">
      <c r="A826" s="31" t="s">
        <v>1407</v>
      </c>
    </row>
    <row r="827" spans="1:1" x14ac:dyDescent="0.25">
      <c r="A827" s="31" t="s">
        <v>1408</v>
      </c>
    </row>
    <row r="828" spans="1:1" x14ac:dyDescent="0.25">
      <c r="A828" s="31" t="s">
        <v>1409</v>
      </c>
    </row>
    <row r="829" spans="1:1" x14ac:dyDescent="0.25">
      <c r="A829" s="31" t="s">
        <v>1410</v>
      </c>
    </row>
    <row r="830" spans="1:1" x14ac:dyDescent="0.25">
      <c r="A830" s="31" t="s">
        <v>1411</v>
      </c>
    </row>
    <row r="831" spans="1:1" x14ac:dyDescent="0.25">
      <c r="A831" s="31" t="s">
        <v>1412</v>
      </c>
    </row>
    <row r="832" spans="1:1" x14ac:dyDescent="0.25">
      <c r="A832" s="31" t="s">
        <v>1413</v>
      </c>
    </row>
    <row r="833" spans="1:1" x14ac:dyDescent="0.25">
      <c r="A833" s="31" t="s">
        <v>1414</v>
      </c>
    </row>
    <row r="834" spans="1:1" x14ac:dyDescent="0.25">
      <c r="A834" s="31" t="s">
        <v>1415</v>
      </c>
    </row>
    <row r="835" spans="1:1" x14ac:dyDescent="0.25">
      <c r="A835" s="31" t="s">
        <v>1416</v>
      </c>
    </row>
    <row r="836" spans="1:1" x14ac:dyDescent="0.25">
      <c r="A836" s="31" t="s">
        <v>1417</v>
      </c>
    </row>
    <row r="837" spans="1:1" x14ac:dyDescent="0.25">
      <c r="A837" s="31" t="s">
        <v>1418</v>
      </c>
    </row>
    <row r="838" spans="1:1" x14ac:dyDescent="0.25">
      <c r="A838" s="31" t="s">
        <v>1419</v>
      </c>
    </row>
    <row r="839" spans="1:1" x14ac:dyDescent="0.25">
      <c r="A839" s="31" t="s">
        <v>1420</v>
      </c>
    </row>
    <row r="840" spans="1:1" x14ac:dyDescent="0.25">
      <c r="A840" s="31" t="s">
        <v>1421</v>
      </c>
    </row>
    <row r="841" spans="1:1" x14ac:dyDescent="0.25">
      <c r="A841" s="31" t="s">
        <v>1422</v>
      </c>
    </row>
    <row r="842" spans="1:1" x14ac:dyDescent="0.25">
      <c r="A842" s="31" t="s">
        <v>1423</v>
      </c>
    </row>
    <row r="843" spans="1:1" x14ac:dyDescent="0.25">
      <c r="A843" s="31" t="s">
        <v>1424</v>
      </c>
    </row>
    <row r="844" spans="1:1" x14ac:dyDescent="0.25">
      <c r="A844" s="31" t="s">
        <v>1425</v>
      </c>
    </row>
    <row r="845" spans="1:1" x14ac:dyDescent="0.25">
      <c r="A845" s="31" t="s">
        <v>1426</v>
      </c>
    </row>
    <row r="846" spans="1:1" x14ac:dyDescent="0.25">
      <c r="A846" s="31" t="s">
        <v>1427</v>
      </c>
    </row>
    <row r="847" spans="1:1" x14ac:dyDescent="0.25">
      <c r="A847" s="31" t="s">
        <v>1428</v>
      </c>
    </row>
    <row r="848" spans="1:1" x14ac:dyDescent="0.25">
      <c r="A848" s="31" t="s">
        <v>1429</v>
      </c>
    </row>
    <row r="849" spans="1:1" x14ac:dyDescent="0.25">
      <c r="A849" s="31" t="s">
        <v>1430</v>
      </c>
    </row>
    <row r="850" spans="1:1" x14ac:dyDescent="0.25">
      <c r="A850" s="31" t="s">
        <v>1431</v>
      </c>
    </row>
    <row r="851" spans="1:1" x14ac:dyDescent="0.25">
      <c r="A851" s="31" t="s">
        <v>1432</v>
      </c>
    </row>
    <row r="852" spans="1:1" x14ac:dyDescent="0.25">
      <c r="A852" s="31" t="s">
        <v>1433</v>
      </c>
    </row>
    <row r="853" spans="1:1" x14ac:dyDescent="0.25">
      <c r="A853" s="31" t="s">
        <v>1434</v>
      </c>
    </row>
    <row r="854" spans="1:1" x14ac:dyDescent="0.25">
      <c r="A854" s="31" t="s">
        <v>1435</v>
      </c>
    </row>
    <row r="855" spans="1:1" x14ac:dyDescent="0.25">
      <c r="A855" s="31" t="s">
        <v>1436</v>
      </c>
    </row>
    <row r="856" spans="1:1" x14ac:dyDescent="0.25">
      <c r="A856" s="31" t="s">
        <v>1437</v>
      </c>
    </row>
    <row r="857" spans="1:1" x14ac:dyDescent="0.25">
      <c r="A857" s="31" t="s">
        <v>1438</v>
      </c>
    </row>
    <row r="858" spans="1:1" x14ac:dyDescent="0.25">
      <c r="A858" s="31" t="s">
        <v>1439</v>
      </c>
    </row>
    <row r="859" spans="1:1" x14ac:dyDescent="0.25">
      <c r="A859" s="31" t="s">
        <v>1440</v>
      </c>
    </row>
    <row r="860" spans="1:1" x14ac:dyDescent="0.25">
      <c r="A860" s="31" t="s">
        <v>1441</v>
      </c>
    </row>
    <row r="861" spans="1:1" x14ac:dyDescent="0.25">
      <c r="A861" s="31" t="s">
        <v>1442</v>
      </c>
    </row>
    <row r="862" spans="1:1" x14ac:dyDescent="0.25">
      <c r="A862" s="31" t="s">
        <v>1443</v>
      </c>
    </row>
    <row r="863" spans="1:1" x14ac:dyDescent="0.25">
      <c r="A863" s="31" t="s">
        <v>1444</v>
      </c>
    </row>
    <row r="864" spans="1:1" x14ac:dyDescent="0.25">
      <c r="A864" s="31" t="s">
        <v>1445</v>
      </c>
    </row>
    <row r="865" spans="1:1" x14ac:dyDescent="0.25">
      <c r="A865" s="31" t="s">
        <v>1446</v>
      </c>
    </row>
    <row r="866" spans="1:1" x14ac:dyDescent="0.25">
      <c r="A866" s="31" t="s">
        <v>1447</v>
      </c>
    </row>
    <row r="867" spans="1:1" x14ac:dyDescent="0.25">
      <c r="A867" s="31" t="s">
        <v>1448</v>
      </c>
    </row>
    <row r="868" spans="1:1" x14ac:dyDescent="0.25">
      <c r="A868" s="31" t="s">
        <v>1449</v>
      </c>
    </row>
    <row r="869" spans="1:1" x14ac:dyDescent="0.25">
      <c r="A869" s="31" t="s">
        <v>1450</v>
      </c>
    </row>
    <row r="870" spans="1:1" x14ac:dyDescent="0.25">
      <c r="A870" s="31" t="s">
        <v>1451</v>
      </c>
    </row>
    <row r="871" spans="1:1" x14ac:dyDescent="0.25">
      <c r="A871" s="31" t="s">
        <v>1452</v>
      </c>
    </row>
    <row r="872" spans="1:1" x14ac:dyDescent="0.25">
      <c r="A872" s="31" t="s">
        <v>1453</v>
      </c>
    </row>
    <row r="873" spans="1:1" x14ac:dyDescent="0.25">
      <c r="A873" s="31" t="s">
        <v>1454</v>
      </c>
    </row>
    <row r="874" spans="1:1" x14ac:dyDescent="0.25">
      <c r="A874" s="31" t="s">
        <v>1455</v>
      </c>
    </row>
    <row r="875" spans="1:1" x14ac:dyDescent="0.25">
      <c r="A875" s="31" t="s">
        <v>1456</v>
      </c>
    </row>
    <row r="876" spans="1:1" x14ac:dyDescent="0.25">
      <c r="A876" s="31" t="s">
        <v>1457</v>
      </c>
    </row>
    <row r="877" spans="1:1" x14ac:dyDescent="0.25">
      <c r="A877" s="31" t="s">
        <v>1458</v>
      </c>
    </row>
    <row r="878" spans="1:1" x14ac:dyDescent="0.25">
      <c r="A878" s="31" t="s">
        <v>1459</v>
      </c>
    </row>
    <row r="879" spans="1:1" x14ac:dyDescent="0.25">
      <c r="A879" s="31" t="s">
        <v>1460</v>
      </c>
    </row>
    <row r="880" spans="1:1" x14ac:dyDescent="0.25">
      <c r="A880" s="31" t="s">
        <v>1461</v>
      </c>
    </row>
    <row r="881" spans="1:1" x14ac:dyDescent="0.25">
      <c r="A881" s="31" t="s">
        <v>1462</v>
      </c>
    </row>
    <row r="882" spans="1:1" x14ac:dyDescent="0.25">
      <c r="A882" s="31" t="s">
        <v>1463</v>
      </c>
    </row>
    <row r="883" spans="1:1" x14ac:dyDescent="0.25">
      <c r="A883" s="31" t="s">
        <v>1464</v>
      </c>
    </row>
    <row r="884" spans="1:1" x14ac:dyDescent="0.25">
      <c r="A884" s="31" t="s">
        <v>1465</v>
      </c>
    </row>
    <row r="885" spans="1:1" x14ac:dyDescent="0.25">
      <c r="A885" s="31" t="s">
        <v>1466</v>
      </c>
    </row>
    <row r="886" spans="1:1" x14ac:dyDescent="0.25">
      <c r="A886" s="31" t="s">
        <v>1467</v>
      </c>
    </row>
    <row r="887" spans="1:1" x14ac:dyDescent="0.25">
      <c r="A887" s="31" t="s">
        <v>1468</v>
      </c>
    </row>
    <row r="888" spans="1:1" x14ac:dyDescent="0.25">
      <c r="A888" s="31" t="s">
        <v>1469</v>
      </c>
    </row>
    <row r="889" spans="1:1" x14ac:dyDescent="0.25">
      <c r="A889" s="31" t="s">
        <v>1470</v>
      </c>
    </row>
    <row r="890" spans="1:1" x14ac:dyDescent="0.25">
      <c r="A890" s="31" t="s">
        <v>1471</v>
      </c>
    </row>
    <row r="891" spans="1:1" x14ac:dyDescent="0.25">
      <c r="A891" s="31" t="s">
        <v>1472</v>
      </c>
    </row>
    <row r="892" spans="1:1" x14ac:dyDescent="0.25">
      <c r="A892" s="31" t="s">
        <v>1473</v>
      </c>
    </row>
    <row r="893" spans="1:1" x14ac:dyDescent="0.25">
      <c r="A893" s="31" t="s">
        <v>1474</v>
      </c>
    </row>
    <row r="894" spans="1:1" x14ac:dyDescent="0.25">
      <c r="A894" s="31" t="s">
        <v>1475</v>
      </c>
    </row>
    <row r="895" spans="1:1" x14ac:dyDescent="0.25">
      <c r="A895" s="31" t="s">
        <v>1476</v>
      </c>
    </row>
    <row r="896" spans="1:1" x14ac:dyDescent="0.25">
      <c r="A896" s="31" t="s">
        <v>1477</v>
      </c>
    </row>
    <row r="897" spans="1:1" x14ac:dyDescent="0.25">
      <c r="A897" s="31" t="s">
        <v>1478</v>
      </c>
    </row>
    <row r="898" spans="1:1" x14ac:dyDescent="0.25">
      <c r="A898" s="31" t="s">
        <v>1479</v>
      </c>
    </row>
    <row r="899" spans="1:1" x14ac:dyDescent="0.25">
      <c r="A899" s="31" t="s">
        <v>1480</v>
      </c>
    </row>
    <row r="900" spans="1:1" x14ac:dyDescent="0.25">
      <c r="A900" s="31" t="s">
        <v>1481</v>
      </c>
    </row>
    <row r="901" spans="1:1" x14ac:dyDescent="0.25">
      <c r="A901" s="31" t="s">
        <v>1482</v>
      </c>
    </row>
    <row r="902" spans="1:1" x14ac:dyDescent="0.25">
      <c r="A902" s="31" t="s">
        <v>1483</v>
      </c>
    </row>
    <row r="903" spans="1:1" x14ac:dyDescent="0.25">
      <c r="A903" s="31" t="s">
        <v>1484</v>
      </c>
    </row>
    <row r="904" spans="1:1" x14ac:dyDescent="0.25">
      <c r="A904" s="31" t="s">
        <v>1485</v>
      </c>
    </row>
    <row r="905" spans="1:1" x14ac:dyDescent="0.25">
      <c r="A905" s="31" t="s">
        <v>1486</v>
      </c>
    </row>
    <row r="906" spans="1:1" x14ac:dyDescent="0.25">
      <c r="A906" s="31" t="s">
        <v>1487</v>
      </c>
    </row>
    <row r="907" spans="1:1" x14ac:dyDescent="0.25">
      <c r="A907" s="31" t="s">
        <v>1488</v>
      </c>
    </row>
    <row r="908" spans="1:1" x14ac:dyDescent="0.25">
      <c r="A908" s="31" t="s">
        <v>1489</v>
      </c>
    </row>
    <row r="909" spans="1:1" x14ac:dyDescent="0.25">
      <c r="A909" s="31" t="s">
        <v>1490</v>
      </c>
    </row>
    <row r="910" spans="1:1" x14ac:dyDescent="0.25">
      <c r="A910" s="31" t="s">
        <v>1491</v>
      </c>
    </row>
    <row r="911" spans="1:1" x14ac:dyDescent="0.25">
      <c r="A911" s="31" t="s">
        <v>1492</v>
      </c>
    </row>
    <row r="912" spans="1:1" x14ac:dyDescent="0.25">
      <c r="A912" s="31" t="s">
        <v>1493</v>
      </c>
    </row>
    <row r="913" spans="1:1" x14ac:dyDescent="0.25">
      <c r="A913" s="31" t="s">
        <v>1494</v>
      </c>
    </row>
    <row r="914" spans="1:1" x14ac:dyDescent="0.25">
      <c r="A914" s="31" t="s">
        <v>1495</v>
      </c>
    </row>
    <row r="915" spans="1:1" x14ac:dyDescent="0.25">
      <c r="A915" s="31" t="s">
        <v>1496</v>
      </c>
    </row>
    <row r="916" spans="1:1" x14ac:dyDescent="0.25">
      <c r="A916" s="31" t="s">
        <v>1497</v>
      </c>
    </row>
    <row r="917" spans="1:1" x14ac:dyDescent="0.25">
      <c r="A917" s="31" t="s">
        <v>1498</v>
      </c>
    </row>
    <row r="918" spans="1:1" x14ac:dyDescent="0.25">
      <c r="A918" s="31" t="s">
        <v>1499</v>
      </c>
    </row>
    <row r="919" spans="1:1" x14ac:dyDescent="0.25">
      <c r="A919" s="31" t="s">
        <v>1500</v>
      </c>
    </row>
    <row r="920" spans="1:1" x14ac:dyDescent="0.25">
      <c r="A920" s="31" t="s">
        <v>1501</v>
      </c>
    </row>
    <row r="921" spans="1:1" x14ac:dyDescent="0.25">
      <c r="A921" s="31" t="s">
        <v>1502</v>
      </c>
    </row>
    <row r="922" spans="1:1" x14ac:dyDescent="0.25">
      <c r="A922" s="31" t="s">
        <v>1503</v>
      </c>
    </row>
    <row r="923" spans="1:1" x14ac:dyDescent="0.25">
      <c r="A923" s="31" t="s">
        <v>1504</v>
      </c>
    </row>
    <row r="924" spans="1:1" x14ac:dyDescent="0.25">
      <c r="A924" s="31" t="s">
        <v>1505</v>
      </c>
    </row>
    <row r="925" spans="1:1" x14ac:dyDescent="0.25">
      <c r="A925" s="31" t="s">
        <v>1506</v>
      </c>
    </row>
    <row r="926" spans="1:1" x14ac:dyDescent="0.25">
      <c r="A926" s="31" t="s">
        <v>1507</v>
      </c>
    </row>
    <row r="927" spans="1:1" x14ac:dyDescent="0.25">
      <c r="A927" s="31" t="s">
        <v>1508</v>
      </c>
    </row>
    <row r="928" spans="1:1" x14ac:dyDescent="0.25">
      <c r="A928" s="31" t="s">
        <v>1509</v>
      </c>
    </row>
    <row r="929" spans="1:3" x14ac:dyDescent="0.25">
      <c r="A929" s="31" t="s">
        <v>1510</v>
      </c>
    </row>
    <row r="930" spans="1:3" x14ac:dyDescent="0.25">
      <c r="A930" s="31" t="s">
        <v>1511</v>
      </c>
    </row>
    <row r="931" spans="1:3" x14ac:dyDescent="0.25">
      <c r="A931" s="31" t="s">
        <v>1512</v>
      </c>
    </row>
    <row r="932" spans="1:3" x14ac:dyDescent="0.25">
      <c r="A932" s="31" t="s">
        <v>1513</v>
      </c>
    </row>
    <row r="934" spans="1:3" s="12" customFormat="1" x14ac:dyDescent="0.25">
      <c r="A934" s="30" t="s">
        <v>1536</v>
      </c>
      <c r="B934" s="30"/>
    </row>
    <row r="935" spans="1:3" x14ac:dyDescent="0.25">
      <c r="A935" s="31" t="s">
        <v>1561</v>
      </c>
      <c r="B935" s="31" t="s">
        <v>1550</v>
      </c>
      <c r="C935" s="3" t="s">
        <v>1608</v>
      </c>
    </row>
    <row r="936" spans="1:3" x14ac:dyDescent="0.25">
      <c r="A936" s="31" t="s">
        <v>1559</v>
      </c>
      <c r="B936" s="31" t="s">
        <v>1550</v>
      </c>
      <c r="C936" s="3" t="s">
        <v>1608</v>
      </c>
    </row>
    <row r="937" spans="1:3" x14ac:dyDescent="0.25">
      <c r="A937" s="31" t="s">
        <v>1562</v>
      </c>
      <c r="B937" s="31" t="s">
        <v>1550</v>
      </c>
      <c r="C937" s="3" t="s">
        <v>1552</v>
      </c>
    </row>
    <row r="938" spans="1:3" x14ac:dyDescent="0.25">
      <c r="A938" s="31" t="s">
        <v>1560</v>
      </c>
      <c r="B938" s="31" t="s">
        <v>1550</v>
      </c>
      <c r="C938" s="3" t="s">
        <v>1608</v>
      </c>
    </row>
    <row r="939" spans="1:3" x14ac:dyDescent="0.25">
      <c r="A939" s="31" t="s">
        <v>1607</v>
      </c>
      <c r="B939" s="31" t="s">
        <v>1609</v>
      </c>
      <c r="C939" s="3" t="s">
        <v>1551</v>
      </c>
    </row>
    <row r="940" spans="1:3" x14ac:dyDescent="0.25">
      <c r="A940" s="31" t="s">
        <v>1610</v>
      </c>
      <c r="B940" s="31" t="s">
        <v>1553</v>
      </c>
      <c r="C940" s="3" t="s">
        <v>1608</v>
      </c>
    </row>
    <row r="941" spans="1:3" x14ac:dyDescent="0.25">
      <c r="A941" s="31" t="s">
        <v>1558</v>
      </c>
      <c r="B941" s="31" t="s">
        <v>1554</v>
      </c>
      <c r="C941" s="3" t="s">
        <v>1608</v>
      </c>
    </row>
    <row r="943" spans="1:3" x14ac:dyDescent="0.25">
      <c r="A943" s="30" t="s">
        <v>1524</v>
      </c>
    </row>
    <row r="944" spans="1:3" x14ac:dyDescent="0.25">
      <c r="A944" s="31" t="s">
        <v>1564</v>
      </c>
      <c r="B944" s="31" t="s">
        <v>1565</v>
      </c>
    </row>
    <row r="945" spans="1:2" x14ac:dyDescent="0.25">
      <c r="A945" s="31" t="s">
        <v>1514</v>
      </c>
      <c r="B945" s="31" t="s">
        <v>1526</v>
      </c>
    </row>
    <row r="946" spans="1:2" x14ac:dyDescent="0.25">
      <c r="A946" s="31" t="s">
        <v>1515</v>
      </c>
      <c r="B946" s="31" t="s">
        <v>1527</v>
      </c>
    </row>
    <row r="947" spans="1:2" x14ac:dyDescent="0.25">
      <c r="A947" s="31" t="s">
        <v>1516</v>
      </c>
      <c r="B947" s="31" t="s">
        <v>1528</v>
      </c>
    </row>
    <row r="948" spans="1:2" x14ac:dyDescent="0.25">
      <c r="A948" s="31" t="s">
        <v>1517</v>
      </c>
      <c r="B948" s="31" t="s">
        <v>1529</v>
      </c>
    </row>
    <row r="949" spans="1:2" x14ac:dyDescent="0.25">
      <c r="A949" s="31" t="s">
        <v>1518</v>
      </c>
      <c r="B949" s="31" t="s">
        <v>1530</v>
      </c>
    </row>
    <row r="950" spans="1:2" x14ac:dyDescent="0.25">
      <c r="A950" s="31" t="s">
        <v>1519</v>
      </c>
      <c r="B950" s="31" t="s">
        <v>1531</v>
      </c>
    </row>
    <row r="951" spans="1:2" x14ac:dyDescent="0.25">
      <c r="A951" s="31" t="s">
        <v>1566</v>
      </c>
      <c r="B951" s="31" t="s">
        <v>1567</v>
      </c>
    </row>
    <row r="952" spans="1:2" x14ac:dyDescent="0.25">
      <c r="A952" s="31" t="s">
        <v>1533</v>
      </c>
      <c r="B952" s="31" t="s">
        <v>1532</v>
      </c>
    </row>
    <row r="953" spans="1:2" x14ac:dyDescent="0.25">
      <c r="A953" s="31" t="s">
        <v>1568</v>
      </c>
      <c r="B953" s="31" t="s">
        <v>1569</v>
      </c>
    </row>
    <row r="954" spans="1:2" x14ac:dyDescent="0.25">
      <c r="A954" s="31" t="s">
        <v>1570</v>
      </c>
      <c r="B954" s="31" t="s">
        <v>1563</v>
      </c>
    </row>
    <row r="955" spans="1:2" x14ac:dyDescent="0.25">
      <c r="A955" s="31" t="s">
        <v>1571</v>
      </c>
      <c r="B955" s="31" t="s">
        <v>1572</v>
      </c>
    </row>
    <row r="956" spans="1:2" x14ac:dyDescent="0.25">
      <c r="A956" s="31" t="s">
        <v>1573</v>
      </c>
      <c r="B956" s="31" t="s">
        <v>1574</v>
      </c>
    </row>
    <row r="957" spans="1:2" x14ac:dyDescent="0.25">
      <c r="A957" s="31" t="s">
        <v>1575</v>
      </c>
      <c r="B957" s="31" t="s">
        <v>1576</v>
      </c>
    </row>
    <row r="958" spans="1:2" x14ac:dyDescent="0.25">
      <c r="A958" s="31" t="s">
        <v>1577</v>
      </c>
      <c r="B958" s="31" t="s">
        <v>1578</v>
      </c>
    </row>
    <row r="959" spans="1:2" x14ac:dyDescent="0.25">
      <c r="A959" s="31" t="s">
        <v>1579</v>
      </c>
      <c r="B959" s="31" t="s">
        <v>1580</v>
      </c>
    </row>
    <row r="960" spans="1:2" x14ac:dyDescent="0.25">
      <c r="A960" s="31" t="s">
        <v>1581</v>
      </c>
      <c r="B960" s="31" t="s">
        <v>1582</v>
      </c>
    </row>
    <row r="961" spans="1:3" x14ac:dyDescent="0.25">
      <c r="A961" s="31" t="s">
        <v>1583</v>
      </c>
      <c r="B961" s="31" t="s">
        <v>1584</v>
      </c>
    </row>
    <row r="962" spans="1:3" x14ac:dyDescent="0.25">
      <c r="A962" s="31" t="s">
        <v>1585</v>
      </c>
      <c r="B962" s="31" t="s">
        <v>1586</v>
      </c>
    </row>
    <row r="963" spans="1:3" x14ac:dyDescent="0.25">
      <c r="A963" s="31" t="s">
        <v>1587</v>
      </c>
      <c r="B963" s="31" t="s">
        <v>1588</v>
      </c>
    </row>
    <row r="964" spans="1:3" x14ac:dyDescent="0.25">
      <c r="A964" s="31" t="s">
        <v>1589</v>
      </c>
      <c r="B964" s="31" t="s">
        <v>1590</v>
      </c>
    </row>
    <row r="965" spans="1:3" x14ac:dyDescent="0.25">
      <c r="A965" s="31" t="s">
        <v>1591</v>
      </c>
      <c r="B965" s="31" t="s">
        <v>1592</v>
      </c>
    </row>
    <row r="966" spans="1:3" x14ac:dyDescent="0.25">
      <c r="A966" s="31" t="s">
        <v>1593</v>
      </c>
      <c r="B966" s="31" t="s">
        <v>1594</v>
      </c>
    </row>
    <row r="968" spans="1:3" s="12" customFormat="1" x14ac:dyDescent="0.25">
      <c r="A968" s="30" t="s">
        <v>1523</v>
      </c>
      <c r="B968" s="35"/>
      <c r="C968" s="14"/>
    </row>
    <row r="969" spans="1:3" x14ac:dyDescent="0.25">
      <c r="A969" s="32" t="s">
        <v>7</v>
      </c>
      <c r="B969" s="32" t="s">
        <v>141</v>
      </c>
    </row>
    <row r="970" spans="1:3" x14ac:dyDescent="0.25">
      <c r="A970" s="32" t="s">
        <v>143</v>
      </c>
      <c r="B970" s="32" t="s">
        <v>142</v>
      </c>
    </row>
    <row r="971" spans="1:3" x14ac:dyDescent="0.25">
      <c r="A971" s="32" t="s">
        <v>98</v>
      </c>
      <c r="B971" s="32" t="s">
        <v>97</v>
      </c>
    </row>
    <row r="972" spans="1:3" x14ac:dyDescent="0.25">
      <c r="A972" s="32" t="s">
        <v>100</v>
      </c>
      <c r="B972" s="32" t="s">
        <v>99</v>
      </c>
    </row>
    <row r="973" spans="1:3" x14ac:dyDescent="0.25">
      <c r="A973" s="32" t="s">
        <v>102</v>
      </c>
      <c r="B973" s="32" t="s">
        <v>101</v>
      </c>
    </row>
    <row r="974" spans="1:3" x14ac:dyDescent="0.25">
      <c r="A974" s="32" t="s">
        <v>104</v>
      </c>
      <c r="B974" s="32" t="s">
        <v>103</v>
      </c>
    </row>
    <row r="975" spans="1:3" x14ac:dyDescent="0.25">
      <c r="A975" s="32" t="s">
        <v>106</v>
      </c>
      <c r="B975" s="32" t="s">
        <v>105</v>
      </c>
    </row>
    <row r="976" spans="1:3" x14ac:dyDescent="0.25">
      <c r="A976" s="32" t="s">
        <v>108</v>
      </c>
      <c r="B976" s="32" t="s">
        <v>107</v>
      </c>
    </row>
    <row r="977" spans="1:2" x14ac:dyDescent="0.25">
      <c r="A977" s="32" t="s">
        <v>110</v>
      </c>
      <c r="B977" s="32" t="s">
        <v>109</v>
      </c>
    </row>
    <row r="978" spans="1:2" x14ac:dyDescent="0.25">
      <c r="A978" s="32" t="s">
        <v>112</v>
      </c>
      <c r="B978" s="32" t="s">
        <v>111</v>
      </c>
    </row>
    <row r="979" spans="1:2" x14ac:dyDescent="0.25">
      <c r="A979" s="32" t="s">
        <v>114</v>
      </c>
      <c r="B979" s="32" t="s">
        <v>113</v>
      </c>
    </row>
    <row r="980" spans="1:2" x14ac:dyDescent="0.25">
      <c r="A980" s="32" t="s">
        <v>116</v>
      </c>
      <c r="B980" s="32" t="s">
        <v>115</v>
      </c>
    </row>
    <row r="981" spans="1:2" x14ac:dyDescent="0.25">
      <c r="A981" s="32" t="s">
        <v>118</v>
      </c>
      <c r="B981" s="32" t="s">
        <v>117</v>
      </c>
    </row>
    <row r="982" spans="1:2" x14ac:dyDescent="0.25">
      <c r="A982" s="32" t="s">
        <v>120</v>
      </c>
      <c r="B982" s="32" t="s">
        <v>119</v>
      </c>
    </row>
    <row r="983" spans="1:2" x14ac:dyDescent="0.25">
      <c r="A983" s="32" t="s">
        <v>122</v>
      </c>
      <c r="B983" s="32" t="s">
        <v>121</v>
      </c>
    </row>
    <row r="984" spans="1:2" x14ac:dyDescent="0.25">
      <c r="A984" s="32" t="s">
        <v>124</v>
      </c>
      <c r="B984" s="32" t="s">
        <v>123</v>
      </c>
    </row>
    <row r="985" spans="1:2" x14ac:dyDescent="0.25">
      <c r="A985" s="32" t="s">
        <v>126</v>
      </c>
      <c r="B985" s="32" t="s">
        <v>125</v>
      </c>
    </row>
    <row r="986" spans="1:2" x14ac:dyDescent="0.25">
      <c r="A986" s="32" t="s">
        <v>128</v>
      </c>
      <c r="B986" s="32" t="s">
        <v>127</v>
      </c>
    </row>
    <row r="987" spans="1:2" x14ac:dyDescent="0.25">
      <c r="A987" s="32" t="s">
        <v>130</v>
      </c>
      <c r="B987" s="32" t="s">
        <v>129</v>
      </c>
    </row>
    <row r="988" spans="1:2" x14ac:dyDescent="0.25">
      <c r="A988" s="32" t="s">
        <v>132</v>
      </c>
      <c r="B988" s="32" t="s">
        <v>131</v>
      </c>
    </row>
    <row r="989" spans="1:2" x14ac:dyDescent="0.25">
      <c r="A989" s="32" t="s">
        <v>134</v>
      </c>
      <c r="B989" s="32" t="s">
        <v>133</v>
      </c>
    </row>
    <row r="990" spans="1:2" x14ac:dyDescent="0.25">
      <c r="A990" s="32" t="s">
        <v>136</v>
      </c>
      <c r="B990" s="32" t="s">
        <v>135</v>
      </c>
    </row>
    <row r="991" spans="1:2" x14ac:dyDescent="0.25">
      <c r="A991" s="32" t="s">
        <v>138</v>
      </c>
      <c r="B991" s="32" t="s">
        <v>137</v>
      </c>
    </row>
    <row r="992" spans="1:2" x14ac:dyDescent="0.25">
      <c r="A992" s="32" t="s">
        <v>140</v>
      </c>
      <c r="B992" s="32" t="s">
        <v>139</v>
      </c>
    </row>
    <row r="993" spans="1:2" x14ac:dyDescent="0.25">
      <c r="A993" s="32" t="s">
        <v>145</v>
      </c>
      <c r="B993" s="32" t="s">
        <v>144</v>
      </c>
    </row>
    <row r="994" spans="1:2" x14ac:dyDescent="0.25">
      <c r="A994" s="32" t="s">
        <v>147</v>
      </c>
      <c r="B994" s="32" t="s">
        <v>146</v>
      </c>
    </row>
    <row r="995" spans="1:2" x14ac:dyDescent="0.25">
      <c r="A995" s="32" t="s">
        <v>149</v>
      </c>
      <c r="B995" s="32" t="s">
        <v>148</v>
      </c>
    </row>
    <row r="996" spans="1:2" x14ac:dyDescent="0.25">
      <c r="A996" s="32" t="s">
        <v>151</v>
      </c>
      <c r="B996" s="32" t="s">
        <v>150</v>
      </c>
    </row>
    <row r="997" spans="1:2" x14ac:dyDescent="0.25">
      <c r="A997" s="32" t="s">
        <v>153</v>
      </c>
      <c r="B997" s="32" t="s">
        <v>152</v>
      </c>
    </row>
    <row r="998" spans="1:2" x14ac:dyDescent="0.25">
      <c r="A998" s="32" t="s">
        <v>155</v>
      </c>
      <c r="B998" s="32" t="s">
        <v>154</v>
      </c>
    </row>
    <row r="999" spans="1:2" x14ac:dyDescent="0.25">
      <c r="A999" s="32" t="s">
        <v>157</v>
      </c>
      <c r="B999" s="32" t="s">
        <v>156</v>
      </c>
    </row>
    <row r="1000" spans="1:2" x14ac:dyDescent="0.25">
      <c r="A1000" s="32" t="s">
        <v>159</v>
      </c>
      <c r="B1000" s="32" t="s">
        <v>158</v>
      </c>
    </row>
    <row r="1001" spans="1:2" x14ac:dyDescent="0.25">
      <c r="A1001" s="32" t="s">
        <v>161</v>
      </c>
      <c r="B1001" s="32" t="s">
        <v>160</v>
      </c>
    </row>
    <row r="1002" spans="1:2" x14ac:dyDescent="0.25">
      <c r="A1002" s="32" t="s">
        <v>163</v>
      </c>
      <c r="B1002" s="32" t="s">
        <v>162</v>
      </c>
    </row>
    <row r="1003" spans="1:2" x14ac:dyDescent="0.25">
      <c r="A1003" s="32" t="s">
        <v>165</v>
      </c>
      <c r="B1003" s="32" t="s">
        <v>164</v>
      </c>
    </row>
    <row r="1004" spans="1:2" x14ac:dyDescent="0.25">
      <c r="A1004" s="32" t="s">
        <v>167</v>
      </c>
      <c r="B1004" s="32" t="s">
        <v>166</v>
      </c>
    </row>
    <row r="1005" spans="1:2" x14ac:dyDescent="0.25">
      <c r="A1005" s="32" t="s">
        <v>169</v>
      </c>
      <c r="B1005" s="32" t="s">
        <v>168</v>
      </c>
    </row>
    <row r="1006" spans="1:2" x14ac:dyDescent="0.25">
      <c r="A1006" s="32" t="s">
        <v>171</v>
      </c>
      <c r="B1006" s="32" t="s">
        <v>170</v>
      </c>
    </row>
    <row r="1007" spans="1:2" x14ac:dyDescent="0.25">
      <c r="A1007" s="32" t="s">
        <v>173</v>
      </c>
      <c r="B1007" s="32" t="s">
        <v>172</v>
      </c>
    </row>
    <row r="1008" spans="1:2" x14ac:dyDescent="0.25">
      <c r="A1008" s="32" t="s">
        <v>175</v>
      </c>
      <c r="B1008" s="32" t="s">
        <v>174</v>
      </c>
    </row>
    <row r="1009" spans="1:2" x14ac:dyDescent="0.25">
      <c r="A1009" s="32" t="s">
        <v>177</v>
      </c>
      <c r="B1009" s="32" t="s">
        <v>176</v>
      </c>
    </row>
    <row r="1010" spans="1:2" x14ac:dyDescent="0.25">
      <c r="A1010" s="32" t="s">
        <v>179</v>
      </c>
      <c r="B1010" s="32" t="s">
        <v>178</v>
      </c>
    </row>
    <row r="1011" spans="1:2" x14ac:dyDescent="0.25">
      <c r="A1011" s="32" t="s">
        <v>181</v>
      </c>
      <c r="B1011" s="32" t="s">
        <v>180</v>
      </c>
    </row>
    <row r="1012" spans="1:2" x14ac:dyDescent="0.25">
      <c r="A1012" s="32" t="s">
        <v>183</v>
      </c>
      <c r="B1012" s="32" t="s">
        <v>182</v>
      </c>
    </row>
    <row r="1013" spans="1:2" x14ac:dyDescent="0.25">
      <c r="A1013" s="32" t="s">
        <v>185</v>
      </c>
      <c r="B1013" s="32" t="s">
        <v>184</v>
      </c>
    </row>
    <row r="1014" spans="1:2" x14ac:dyDescent="0.25">
      <c r="A1014" s="32" t="s">
        <v>187</v>
      </c>
      <c r="B1014" s="32" t="s">
        <v>186</v>
      </c>
    </row>
    <row r="1015" spans="1:2" x14ac:dyDescent="0.25">
      <c r="A1015" s="32" t="s">
        <v>189</v>
      </c>
      <c r="B1015" s="32" t="s">
        <v>188</v>
      </c>
    </row>
    <row r="1016" spans="1:2" x14ac:dyDescent="0.25">
      <c r="A1016" s="32" t="s">
        <v>191</v>
      </c>
      <c r="B1016" s="32" t="s">
        <v>190</v>
      </c>
    </row>
    <row r="1017" spans="1:2" x14ac:dyDescent="0.25">
      <c r="A1017" s="32" t="s">
        <v>193</v>
      </c>
      <c r="B1017" s="32" t="s">
        <v>192</v>
      </c>
    </row>
    <row r="1018" spans="1:2" x14ac:dyDescent="0.25">
      <c r="A1018" s="34" t="s">
        <v>195</v>
      </c>
      <c r="B1018" s="34" t="s">
        <v>194</v>
      </c>
    </row>
    <row r="1019" spans="1:2" x14ac:dyDescent="0.25">
      <c r="A1019" s="32" t="s">
        <v>197</v>
      </c>
      <c r="B1019" s="32" t="s">
        <v>196</v>
      </c>
    </row>
    <row r="1020" spans="1:2" x14ac:dyDescent="0.25">
      <c r="A1020" s="32" t="s">
        <v>199</v>
      </c>
      <c r="B1020" s="32" t="s">
        <v>198</v>
      </c>
    </row>
    <row r="1021" spans="1:2" x14ac:dyDescent="0.25">
      <c r="A1021" s="32" t="s">
        <v>201</v>
      </c>
      <c r="B1021" s="32" t="s">
        <v>200</v>
      </c>
    </row>
    <row r="1022" spans="1:2" x14ac:dyDescent="0.25">
      <c r="A1022" s="32" t="s">
        <v>203</v>
      </c>
      <c r="B1022" s="32" t="s">
        <v>202</v>
      </c>
    </row>
    <row r="1023" spans="1:2" x14ac:dyDescent="0.25">
      <c r="A1023" s="32" t="s">
        <v>205</v>
      </c>
      <c r="B1023" s="32" t="s">
        <v>204</v>
      </c>
    </row>
    <row r="1024" spans="1:2" x14ac:dyDescent="0.25">
      <c r="A1024" s="32" t="s">
        <v>207</v>
      </c>
      <c r="B1024" s="32" t="s">
        <v>206</v>
      </c>
    </row>
    <row r="1025" spans="1:2" x14ac:dyDescent="0.25">
      <c r="A1025" s="32" t="s">
        <v>209</v>
      </c>
      <c r="B1025" s="32" t="s">
        <v>208</v>
      </c>
    </row>
    <row r="1026" spans="1:2" x14ac:dyDescent="0.25">
      <c r="A1026" s="32" t="s">
        <v>211</v>
      </c>
      <c r="B1026" s="32" t="s">
        <v>210</v>
      </c>
    </row>
    <row r="1027" spans="1:2" x14ac:dyDescent="0.25">
      <c r="A1027" s="32" t="s">
        <v>213</v>
      </c>
      <c r="B1027" s="32" t="s">
        <v>212</v>
      </c>
    </row>
    <row r="1028" spans="1:2" x14ac:dyDescent="0.25">
      <c r="A1028" s="32" t="s">
        <v>215</v>
      </c>
      <c r="B1028" s="32" t="s">
        <v>214</v>
      </c>
    </row>
    <row r="1029" spans="1:2" x14ac:dyDescent="0.25">
      <c r="A1029" s="32" t="s">
        <v>217</v>
      </c>
      <c r="B1029" s="32" t="s">
        <v>216</v>
      </c>
    </row>
    <row r="1030" spans="1:2" x14ac:dyDescent="0.25">
      <c r="A1030" s="32" t="s">
        <v>219</v>
      </c>
      <c r="B1030" s="32" t="s">
        <v>218</v>
      </c>
    </row>
    <row r="1031" spans="1:2" x14ac:dyDescent="0.25">
      <c r="A1031" s="32" t="s">
        <v>221</v>
      </c>
      <c r="B1031" s="32" t="s">
        <v>220</v>
      </c>
    </row>
    <row r="1032" spans="1:2" x14ac:dyDescent="0.25">
      <c r="A1032" s="32" t="s">
        <v>223</v>
      </c>
      <c r="B1032" s="32" t="s">
        <v>222</v>
      </c>
    </row>
    <row r="1033" spans="1:2" x14ac:dyDescent="0.25">
      <c r="A1033" s="32" t="s">
        <v>225</v>
      </c>
      <c r="B1033" s="32" t="s">
        <v>224</v>
      </c>
    </row>
    <row r="1034" spans="1:2" x14ac:dyDescent="0.25">
      <c r="A1034" s="32" t="s">
        <v>227</v>
      </c>
      <c r="B1034" s="32" t="s">
        <v>226</v>
      </c>
    </row>
    <row r="1035" spans="1:2" x14ac:dyDescent="0.25">
      <c r="A1035" s="32" t="s">
        <v>229</v>
      </c>
      <c r="B1035" s="32" t="s">
        <v>228</v>
      </c>
    </row>
    <row r="1036" spans="1:2" x14ac:dyDescent="0.25">
      <c r="A1036" s="32" t="s">
        <v>231</v>
      </c>
      <c r="B1036" s="32" t="s">
        <v>230</v>
      </c>
    </row>
    <row r="1037" spans="1:2" x14ac:dyDescent="0.25">
      <c r="A1037" s="32" t="s">
        <v>233</v>
      </c>
      <c r="B1037" s="32" t="s">
        <v>232</v>
      </c>
    </row>
    <row r="1038" spans="1:2" x14ac:dyDescent="0.25">
      <c r="A1038" s="32" t="s">
        <v>235</v>
      </c>
      <c r="B1038" s="32" t="s">
        <v>234</v>
      </c>
    </row>
    <row r="1039" spans="1:2" x14ac:dyDescent="0.25">
      <c r="A1039" s="32" t="s">
        <v>237</v>
      </c>
      <c r="B1039" s="32" t="s">
        <v>236</v>
      </c>
    </row>
    <row r="1040" spans="1:2" x14ac:dyDescent="0.25">
      <c r="A1040" s="32" t="s">
        <v>239</v>
      </c>
      <c r="B1040" s="32" t="s">
        <v>238</v>
      </c>
    </row>
    <row r="1041" spans="1:2" x14ac:dyDescent="0.25">
      <c r="A1041" s="32" t="s">
        <v>241</v>
      </c>
      <c r="B1041" s="32" t="s">
        <v>240</v>
      </c>
    </row>
    <row r="1042" spans="1:2" x14ac:dyDescent="0.25">
      <c r="A1042" s="32" t="s">
        <v>243</v>
      </c>
      <c r="B1042" s="32" t="s">
        <v>242</v>
      </c>
    </row>
    <row r="1043" spans="1:2" x14ac:dyDescent="0.25">
      <c r="A1043" s="32" t="s">
        <v>245</v>
      </c>
      <c r="B1043" s="32" t="s">
        <v>244</v>
      </c>
    </row>
    <row r="1044" spans="1:2" x14ac:dyDescent="0.25">
      <c r="A1044" s="32" t="s">
        <v>247</v>
      </c>
      <c r="B1044" s="32" t="s">
        <v>246</v>
      </c>
    </row>
    <row r="1045" spans="1:2" x14ac:dyDescent="0.25">
      <c r="A1045" s="32" t="s">
        <v>249</v>
      </c>
      <c r="B1045" s="32" t="s">
        <v>248</v>
      </c>
    </row>
    <row r="1046" spans="1:2" x14ac:dyDescent="0.25">
      <c r="A1046" s="32" t="s">
        <v>251</v>
      </c>
      <c r="B1046" s="32" t="s">
        <v>250</v>
      </c>
    </row>
    <row r="1047" spans="1:2" x14ac:dyDescent="0.25">
      <c r="A1047" s="34" t="s">
        <v>253</v>
      </c>
      <c r="B1047" s="34" t="s">
        <v>252</v>
      </c>
    </row>
    <row r="1048" spans="1:2" x14ac:dyDescent="0.25">
      <c r="A1048" s="32" t="s">
        <v>255</v>
      </c>
      <c r="B1048" s="32" t="s">
        <v>254</v>
      </c>
    </row>
    <row r="1049" spans="1:2" x14ac:dyDescent="0.25">
      <c r="A1049" s="34" t="s">
        <v>257</v>
      </c>
      <c r="B1049" s="32" t="s">
        <v>256</v>
      </c>
    </row>
    <row r="1050" spans="1:2" x14ac:dyDescent="0.25">
      <c r="A1050" s="32" t="s">
        <v>259</v>
      </c>
      <c r="B1050" s="32" t="s">
        <v>258</v>
      </c>
    </row>
    <row r="1051" spans="1:2" x14ac:dyDescent="0.25">
      <c r="A1051" s="32" t="s">
        <v>261</v>
      </c>
      <c r="B1051" s="32" t="s">
        <v>260</v>
      </c>
    </row>
    <row r="1052" spans="1:2" x14ac:dyDescent="0.25">
      <c r="A1052" s="32" t="s">
        <v>263</v>
      </c>
      <c r="B1052" s="32" t="s">
        <v>262</v>
      </c>
    </row>
    <row r="1053" spans="1:2" x14ac:dyDescent="0.25">
      <c r="A1053" s="32" t="s">
        <v>265</v>
      </c>
      <c r="B1053" s="32" t="s">
        <v>264</v>
      </c>
    </row>
    <row r="1054" spans="1:2" x14ac:dyDescent="0.25">
      <c r="A1054" s="32" t="s">
        <v>267</v>
      </c>
      <c r="B1054" s="32" t="s">
        <v>266</v>
      </c>
    </row>
    <row r="1055" spans="1:2" x14ac:dyDescent="0.25">
      <c r="A1055" s="32" t="s">
        <v>269</v>
      </c>
      <c r="B1055" s="32" t="s">
        <v>268</v>
      </c>
    </row>
    <row r="1056" spans="1:2" x14ac:dyDescent="0.25">
      <c r="A1056" s="32" t="s">
        <v>271</v>
      </c>
      <c r="B1056" s="32" t="s">
        <v>270</v>
      </c>
    </row>
    <row r="1057" spans="1:2" x14ac:dyDescent="0.25">
      <c r="A1057" s="32" t="s">
        <v>273</v>
      </c>
      <c r="B1057" s="32" t="s">
        <v>272</v>
      </c>
    </row>
    <row r="1058" spans="1:2" x14ac:dyDescent="0.25">
      <c r="A1058" s="32" t="s">
        <v>275</v>
      </c>
      <c r="B1058" s="32" t="s">
        <v>274</v>
      </c>
    </row>
    <row r="1059" spans="1:2" x14ac:dyDescent="0.25">
      <c r="A1059" s="32" t="s">
        <v>277</v>
      </c>
      <c r="B1059" s="32" t="s">
        <v>276</v>
      </c>
    </row>
    <row r="1060" spans="1:2" x14ac:dyDescent="0.25">
      <c r="A1060" s="32" t="s">
        <v>279</v>
      </c>
      <c r="B1060" s="32" t="s">
        <v>278</v>
      </c>
    </row>
    <row r="1061" spans="1:2" x14ac:dyDescent="0.25">
      <c r="A1061" s="32" t="s">
        <v>281</v>
      </c>
      <c r="B1061" s="32" t="s">
        <v>280</v>
      </c>
    </row>
    <row r="1062" spans="1:2" x14ac:dyDescent="0.25">
      <c r="A1062" s="32" t="s">
        <v>283</v>
      </c>
      <c r="B1062" s="32" t="s">
        <v>282</v>
      </c>
    </row>
    <row r="1063" spans="1:2" x14ac:dyDescent="0.25">
      <c r="A1063" s="32" t="s">
        <v>285</v>
      </c>
      <c r="B1063" s="32" t="s">
        <v>284</v>
      </c>
    </row>
    <row r="1064" spans="1:2" x14ac:dyDescent="0.25">
      <c r="A1064" s="32" t="s">
        <v>287</v>
      </c>
      <c r="B1064" s="32" t="s">
        <v>286</v>
      </c>
    </row>
    <row r="1065" spans="1:2" x14ac:dyDescent="0.25">
      <c r="A1065" s="32" t="s">
        <v>289</v>
      </c>
      <c r="B1065" s="32" t="s">
        <v>288</v>
      </c>
    </row>
    <row r="1066" spans="1:2" x14ac:dyDescent="0.25">
      <c r="A1066" s="32" t="s">
        <v>291</v>
      </c>
      <c r="B1066" s="32" t="s">
        <v>290</v>
      </c>
    </row>
    <row r="1067" spans="1:2" x14ac:dyDescent="0.25">
      <c r="A1067" s="32" t="s">
        <v>293</v>
      </c>
      <c r="B1067" s="32" t="s">
        <v>292</v>
      </c>
    </row>
    <row r="1068" spans="1:2" x14ac:dyDescent="0.25">
      <c r="A1068" s="32" t="s">
        <v>295</v>
      </c>
      <c r="B1068" s="32" t="s">
        <v>294</v>
      </c>
    </row>
    <row r="1069" spans="1:2" x14ac:dyDescent="0.25">
      <c r="A1069" s="32" t="s">
        <v>297</v>
      </c>
      <c r="B1069" s="32" t="s">
        <v>296</v>
      </c>
    </row>
    <row r="1070" spans="1:2" x14ac:dyDescent="0.25">
      <c r="A1070" s="32" t="s">
        <v>299</v>
      </c>
      <c r="B1070" s="32" t="s">
        <v>298</v>
      </c>
    </row>
    <row r="1071" spans="1:2" x14ac:dyDescent="0.25">
      <c r="A1071" s="32" t="s">
        <v>301</v>
      </c>
      <c r="B1071" s="32" t="s">
        <v>300</v>
      </c>
    </row>
    <row r="1072" spans="1:2" x14ac:dyDescent="0.25">
      <c r="A1072" s="32" t="s">
        <v>303</v>
      </c>
      <c r="B1072" s="32" t="s">
        <v>302</v>
      </c>
    </row>
    <row r="1073" spans="1:2" x14ac:dyDescent="0.25">
      <c r="A1073" s="32" t="s">
        <v>305</v>
      </c>
      <c r="B1073" s="32" t="s">
        <v>304</v>
      </c>
    </row>
    <row r="1074" spans="1:2" x14ac:dyDescent="0.25">
      <c r="A1074" s="32" t="s">
        <v>307</v>
      </c>
      <c r="B1074" s="32" t="s">
        <v>306</v>
      </c>
    </row>
    <row r="1075" spans="1:2" x14ac:dyDescent="0.25">
      <c r="A1075" s="32" t="s">
        <v>309</v>
      </c>
      <c r="B1075" s="32" t="s">
        <v>308</v>
      </c>
    </row>
    <row r="1076" spans="1:2" x14ac:dyDescent="0.25">
      <c r="A1076" s="34" t="s">
        <v>311</v>
      </c>
      <c r="B1076" s="34" t="s">
        <v>310</v>
      </c>
    </row>
    <row r="1077" spans="1:2" x14ac:dyDescent="0.25">
      <c r="A1077" s="32" t="s">
        <v>313</v>
      </c>
      <c r="B1077" s="32" t="s">
        <v>312</v>
      </c>
    </row>
    <row r="1078" spans="1:2" x14ac:dyDescent="0.25">
      <c r="A1078" s="32" t="s">
        <v>315</v>
      </c>
      <c r="B1078" s="32" t="s">
        <v>314</v>
      </c>
    </row>
    <row r="1079" spans="1:2" x14ac:dyDescent="0.25">
      <c r="A1079" s="32" t="s">
        <v>317</v>
      </c>
      <c r="B1079" s="32" t="s">
        <v>316</v>
      </c>
    </row>
    <row r="1080" spans="1:2" x14ac:dyDescent="0.25">
      <c r="A1080" s="32" t="s">
        <v>319</v>
      </c>
      <c r="B1080" s="32" t="s">
        <v>318</v>
      </c>
    </row>
    <row r="1081" spans="1:2" x14ac:dyDescent="0.25">
      <c r="A1081" s="32" t="s">
        <v>321</v>
      </c>
      <c r="B1081" s="32" t="s">
        <v>320</v>
      </c>
    </row>
    <row r="1082" spans="1:2" x14ac:dyDescent="0.25">
      <c r="A1082" s="32" t="s">
        <v>323</v>
      </c>
      <c r="B1082" s="32" t="s">
        <v>322</v>
      </c>
    </row>
    <row r="1083" spans="1:2" x14ac:dyDescent="0.25">
      <c r="A1083" s="32" t="s">
        <v>325</v>
      </c>
      <c r="B1083" s="32" t="s">
        <v>324</v>
      </c>
    </row>
    <row r="1084" spans="1:2" x14ac:dyDescent="0.25">
      <c r="A1084" s="32" t="s">
        <v>327</v>
      </c>
      <c r="B1084" s="32" t="s">
        <v>326</v>
      </c>
    </row>
    <row r="1085" spans="1:2" x14ac:dyDescent="0.25">
      <c r="A1085" s="32" t="s">
        <v>329</v>
      </c>
      <c r="B1085" s="32" t="s">
        <v>328</v>
      </c>
    </row>
    <row r="1086" spans="1:2" x14ac:dyDescent="0.25">
      <c r="A1086" s="32" t="s">
        <v>331</v>
      </c>
      <c r="B1086" s="32" t="s">
        <v>330</v>
      </c>
    </row>
    <row r="1087" spans="1:2" x14ac:dyDescent="0.25">
      <c r="A1087" s="32" t="s">
        <v>333</v>
      </c>
      <c r="B1087" s="32" t="s">
        <v>332</v>
      </c>
    </row>
    <row r="1088" spans="1:2" x14ac:dyDescent="0.25">
      <c r="A1088" s="32" t="s">
        <v>335</v>
      </c>
      <c r="B1088" s="32" t="s">
        <v>334</v>
      </c>
    </row>
    <row r="1089" spans="1:2" x14ac:dyDescent="0.25">
      <c r="A1089" s="32" t="s">
        <v>337</v>
      </c>
      <c r="B1089" s="32" t="s">
        <v>336</v>
      </c>
    </row>
    <row r="1090" spans="1:2" x14ac:dyDescent="0.25">
      <c r="A1090" s="34" t="s">
        <v>339</v>
      </c>
      <c r="B1090" s="34" t="s">
        <v>338</v>
      </c>
    </row>
    <row r="1091" spans="1:2" x14ac:dyDescent="0.25">
      <c r="A1091" s="32" t="s">
        <v>341</v>
      </c>
      <c r="B1091" s="32" t="s">
        <v>340</v>
      </c>
    </row>
    <row r="1092" spans="1:2" x14ac:dyDescent="0.25">
      <c r="A1092" s="32" t="s">
        <v>343</v>
      </c>
      <c r="B1092" s="32" t="s">
        <v>342</v>
      </c>
    </row>
    <row r="1093" spans="1:2" x14ac:dyDescent="0.25">
      <c r="A1093" s="34" t="s">
        <v>345</v>
      </c>
      <c r="B1093" s="34" t="s">
        <v>344</v>
      </c>
    </row>
    <row r="1094" spans="1:2" x14ac:dyDescent="0.25">
      <c r="A1094" s="32" t="s">
        <v>347</v>
      </c>
      <c r="B1094" s="32" t="s">
        <v>346</v>
      </c>
    </row>
    <row r="1095" spans="1:2" x14ac:dyDescent="0.25">
      <c r="A1095" s="32" t="s">
        <v>349</v>
      </c>
      <c r="B1095" s="32" t="s">
        <v>348</v>
      </c>
    </row>
    <row r="1096" spans="1:2" x14ac:dyDescent="0.25">
      <c r="A1096" s="32" t="s">
        <v>351</v>
      </c>
      <c r="B1096" s="32" t="s">
        <v>350</v>
      </c>
    </row>
    <row r="1097" spans="1:2" x14ac:dyDescent="0.25">
      <c r="A1097" s="32" t="s">
        <v>353</v>
      </c>
      <c r="B1097" s="32" t="s">
        <v>352</v>
      </c>
    </row>
    <row r="1098" spans="1:2" x14ac:dyDescent="0.25">
      <c r="A1098" s="32" t="s">
        <v>355</v>
      </c>
      <c r="B1098" s="32" t="s">
        <v>354</v>
      </c>
    </row>
    <row r="1099" spans="1:2" x14ac:dyDescent="0.25">
      <c r="A1099" s="32" t="s">
        <v>357</v>
      </c>
      <c r="B1099" s="32" t="s">
        <v>356</v>
      </c>
    </row>
    <row r="1100" spans="1:2" x14ac:dyDescent="0.25">
      <c r="A1100" s="34" t="s">
        <v>359</v>
      </c>
      <c r="B1100" s="34" t="s">
        <v>358</v>
      </c>
    </row>
    <row r="1101" spans="1:2" x14ac:dyDescent="0.25">
      <c r="A1101" s="32" t="s">
        <v>361</v>
      </c>
      <c r="B1101" s="32" t="s">
        <v>360</v>
      </c>
    </row>
    <row r="1102" spans="1:2" x14ac:dyDescent="0.25">
      <c r="A1102" s="32" t="s">
        <v>363</v>
      </c>
      <c r="B1102" s="32" t="s">
        <v>362</v>
      </c>
    </row>
    <row r="1103" spans="1:2" x14ac:dyDescent="0.25">
      <c r="A1103" s="32" t="s">
        <v>365</v>
      </c>
      <c r="B1103" s="32" t="s">
        <v>364</v>
      </c>
    </row>
    <row r="1104" spans="1:2" x14ac:dyDescent="0.25">
      <c r="A1104" s="32" t="s">
        <v>367</v>
      </c>
      <c r="B1104" s="32" t="s">
        <v>366</v>
      </c>
    </row>
    <row r="1105" spans="1:2" x14ac:dyDescent="0.25">
      <c r="A1105" s="32" t="s">
        <v>369</v>
      </c>
      <c r="B1105" s="32" t="s">
        <v>368</v>
      </c>
    </row>
    <row r="1106" spans="1:2" x14ac:dyDescent="0.25">
      <c r="A1106" s="32" t="s">
        <v>371</v>
      </c>
      <c r="B1106" s="32" t="s">
        <v>370</v>
      </c>
    </row>
    <row r="1107" spans="1:2" x14ac:dyDescent="0.25">
      <c r="A1107" s="32" t="s">
        <v>373</v>
      </c>
      <c r="B1107" s="32" t="s">
        <v>372</v>
      </c>
    </row>
    <row r="1108" spans="1:2" x14ac:dyDescent="0.25">
      <c r="A1108" s="32" t="s">
        <v>375</v>
      </c>
      <c r="B1108" s="32" t="s">
        <v>374</v>
      </c>
    </row>
    <row r="1109" spans="1:2" x14ac:dyDescent="0.25">
      <c r="A1109" s="32" t="s">
        <v>377</v>
      </c>
      <c r="B1109" s="32" t="s">
        <v>376</v>
      </c>
    </row>
    <row r="1110" spans="1:2" x14ac:dyDescent="0.25">
      <c r="A1110" s="32" t="s">
        <v>379</v>
      </c>
      <c r="B1110" s="32" t="s">
        <v>378</v>
      </c>
    </row>
    <row r="1111" spans="1:2" x14ac:dyDescent="0.25">
      <c r="A1111" s="32" t="s">
        <v>381</v>
      </c>
      <c r="B1111" s="32" t="s">
        <v>380</v>
      </c>
    </row>
    <row r="1112" spans="1:2" x14ac:dyDescent="0.25">
      <c r="A1112" s="32" t="s">
        <v>383</v>
      </c>
      <c r="B1112" s="32" t="s">
        <v>382</v>
      </c>
    </row>
    <row r="1113" spans="1:2" x14ac:dyDescent="0.25">
      <c r="A1113" s="32" t="s">
        <v>385</v>
      </c>
      <c r="B1113" s="32" t="s">
        <v>384</v>
      </c>
    </row>
    <row r="1114" spans="1:2" x14ac:dyDescent="0.25">
      <c r="A1114" s="32" t="s">
        <v>387</v>
      </c>
      <c r="B1114" s="32" t="s">
        <v>386</v>
      </c>
    </row>
    <row r="1115" spans="1:2" x14ac:dyDescent="0.25">
      <c r="A1115" s="32" t="s">
        <v>389</v>
      </c>
      <c r="B1115" s="32" t="s">
        <v>388</v>
      </c>
    </row>
    <row r="1116" spans="1:2" x14ac:dyDescent="0.25">
      <c r="A1116" s="32" t="s">
        <v>391</v>
      </c>
      <c r="B1116" s="32" t="s">
        <v>390</v>
      </c>
    </row>
    <row r="1117" spans="1:2" x14ac:dyDescent="0.25">
      <c r="A1117" s="32" t="s">
        <v>393</v>
      </c>
      <c r="B1117" s="32" t="s">
        <v>392</v>
      </c>
    </row>
    <row r="1118" spans="1:2" x14ac:dyDescent="0.25">
      <c r="A1118" s="32" t="s">
        <v>395</v>
      </c>
      <c r="B1118" s="32" t="s">
        <v>394</v>
      </c>
    </row>
    <row r="1119" spans="1:2" x14ac:dyDescent="0.25">
      <c r="A1119" s="32" t="s">
        <v>397</v>
      </c>
      <c r="B1119" s="32" t="s">
        <v>396</v>
      </c>
    </row>
    <row r="1120" spans="1:2" x14ac:dyDescent="0.25">
      <c r="A1120" s="32" t="s">
        <v>399</v>
      </c>
      <c r="B1120" s="32" t="s">
        <v>398</v>
      </c>
    </row>
    <row r="1121" spans="1:2" x14ac:dyDescent="0.25">
      <c r="A1121" s="32" t="s">
        <v>401</v>
      </c>
      <c r="B1121" s="32" t="s">
        <v>400</v>
      </c>
    </row>
    <row r="1122" spans="1:2" x14ac:dyDescent="0.25">
      <c r="A1122" s="32" t="s">
        <v>403</v>
      </c>
      <c r="B1122" s="32" t="s">
        <v>402</v>
      </c>
    </row>
    <row r="1123" spans="1:2" x14ac:dyDescent="0.25">
      <c r="A1123" s="32" t="s">
        <v>405</v>
      </c>
      <c r="B1123" s="32" t="s">
        <v>404</v>
      </c>
    </row>
    <row r="1124" spans="1:2" x14ac:dyDescent="0.25">
      <c r="A1124" s="32" t="s">
        <v>407</v>
      </c>
      <c r="B1124" s="32" t="s">
        <v>406</v>
      </c>
    </row>
    <row r="1125" spans="1:2" x14ac:dyDescent="0.25">
      <c r="A1125" s="32" t="s">
        <v>409</v>
      </c>
      <c r="B1125" s="32" t="s">
        <v>408</v>
      </c>
    </row>
    <row r="1126" spans="1:2" x14ac:dyDescent="0.25">
      <c r="A1126" s="32" t="s">
        <v>411</v>
      </c>
      <c r="B1126" s="32" t="s">
        <v>410</v>
      </c>
    </row>
    <row r="1127" spans="1:2" x14ac:dyDescent="0.25">
      <c r="A1127" s="32" t="s">
        <v>413</v>
      </c>
      <c r="B1127" s="32" t="s">
        <v>412</v>
      </c>
    </row>
    <row r="1128" spans="1:2" x14ac:dyDescent="0.25">
      <c r="A1128" s="32" t="s">
        <v>415</v>
      </c>
      <c r="B1128" s="32" t="s">
        <v>414</v>
      </c>
    </row>
    <row r="1129" spans="1:2" x14ac:dyDescent="0.25">
      <c r="A1129" s="34" t="s">
        <v>417</v>
      </c>
      <c r="B1129" s="34" t="s">
        <v>416</v>
      </c>
    </row>
    <row r="1130" spans="1:2" x14ac:dyDescent="0.25">
      <c r="A1130" s="32" t="s">
        <v>419</v>
      </c>
      <c r="B1130" s="32" t="s">
        <v>418</v>
      </c>
    </row>
    <row r="1131" spans="1:2" x14ac:dyDescent="0.25">
      <c r="A1131" s="32" t="s">
        <v>421</v>
      </c>
      <c r="B1131" s="32" t="s">
        <v>420</v>
      </c>
    </row>
    <row r="1132" spans="1:2" x14ac:dyDescent="0.25">
      <c r="A1132" s="32" t="s">
        <v>423</v>
      </c>
      <c r="B1132" s="32" t="s">
        <v>422</v>
      </c>
    </row>
    <row r="1133" spans="1:2" x14ac:dyDescent="0.25">
      <c r="A1133" s="32" t="s">
        <v>425</v>
      </c>
      <c r="B1133" s="32" t="s">
        <v>424</v>
      </c>
    </row>
    <row r="1134" spans="1:2" x14ac:dyDescent="0.25">
      <c r="A1134" s="32" t="s">
        <v>427</v>
      </c>
      <c r="B1134" s="32" t="s">
        <v>426</v>
      </c>
    </row>
    <row r="1135" spans="1:2" x14ac:dyDescent="0.25">
      <c r="A1135" s="32" t="s">
        <v>429</v>
      </c>
      <c r="B1135" s="32" t="s">
        <v>428</v>
      </c>
    </row>
    <row r="1136" spans="1:2" x14ac:dyDescent="0.25">
      <c r="A1136" s="32" t="s">
        <v>431</v>
      </c>
      <c r="B1136" s="32" t="s">
        <v>430</v>
      </c>
    </row>
    <row r="1137" spans="1:2" x14ac:dyDescent="0.25">
      <c r="A1137" s="32" t="s">
        <v>433</v>
      </c>
      <c r="B1137" s="32" t="s">
        <v>432</v>
      </c>
    </row>
    <row r="1138" spans="1:2" x14ac:dyDescent="0.25">
      <c r="A1138" s="32" t="s">
        <v>435</v>
      </c>
      <c r="B1138" s="32" t="s">
        <v>434</v>
      </c>
    </row>
    <row r="1139" spans="1:2" x14ac:dyDescent="0.25">
      <c r="A1139" s="32" t="s">
        <v>437</v>
      </c>
      <c r="B1139" s="32" t="s">
        <v>436</v>
      </c>
    </row>
    <row r="1140" spans="1:2" x14ac:dyDescent="0.25">
      <c r="A1140" s="32" t="s">
        <v>439</v>
      </c>
      <c r="B1140" s="32" t="s">
        <v>438</v>
      </c>
    </row>
    <row r="1141" spans="1:2" x14ac:dyDescent="0.25">
      <c r="A1141" s="32" t="s">
        <v>441</v>
      </c>
      <c r="B1141" s="32" t="s">
        <v>440</v>
      </c>
    </row>
    <row r="1142" spans="1:2" x14ac:dyDescent="0.25">
      <c r="A1142" s="32" t="s">
        <v>443</v>
      </c>
      <c r="B1142" s="32" t="s">
        <v>442</v>
      </c>
    </row>
    <row r="1143" spans="1:2" x14ac:dyDescent="0.25">
      <c r="A1143" s="32" t="s">
        <v>445</v>
      </c>
      <c r="B1143" s="32" t="s">
        <v>444</v>
      </c>
    </row>
    <row r="1144" spans="1:2" x14ac:dyDescent="0.25">
      <c r="A1144" s="32" t="s">
        <v>447</v>
      </c>
      <c r="B1144" s="32" t="s">
        <v>446</v>
      </c>
    </row>
    <row r="1145" spans="1:2" x14ac:dyDescent="0.25">
      <c r="A1145" s="32" t="s">
        <v>449</v>
      </c>
      <c r="B1145" s="32" t="s">
        <v>448</v>
      </c>
    </row>
    <row r="1146" spans="1:2" x14ac:dyDescent="0.25">
      <c r="A1146" s="32" t="s">
        <v>451</v>
      </c>
      <c r="B1146" s="32" t="s">
        <v>450</v>
      </c>
    </row>
    <row r="1147" spans="1:2" x14ac:dyDescent="0.25">
      <c r="A1147" s="32" t="s">
        <v>453</v>
      </c>
      <c r="B1147" s="32" t="s">
        <v>452</v>
      </c>
    </row>
    <row r="1148" spans="1:2" x14ac:dyDescent="0.25">
      <c r="A1148" s="32" t="s">
        <v>455</v>
      </c>
      <c r="B1148" s="32" t="s">
        <v>454</v>
      </c>
    </row>
    <row r="1149" spans="1:2" x14ac:dyDescent="0.25">
      <c r="A1149" s="34" t="s">
        <v>457</v>
      </c>
      <c r="B1149" s="34" t="s">
        <v>456</v>
      </c>
    </row>
    <row r="1150" spans="1:2" x14ac:dyDescent="0.25">
      <c r="A1150" s="32" t="s">
        <v>459</v>
      </c>
      <c r="B1150" s="32" t="s">
        <v>458</v>
      </c>
    </row>
    <row r="1151" spans="1:2" x14ac:dyDescent="0.25">
      <c r="A1151" s="32" t="s">
        <v>461</v>
      </c>
      <c r="B1151" s="32" t="s">
        <v>460</v>
      </c>
    </row>
    <row r="1152" spans="1:2" x14ac:dyDescent="0.25">
      <c r="A1152" s="32" t="s">
        <v>463</v>
      </c>
      <c r="B1152" s="32" t="s">
        <v>462</v>
      </c>
    </row>
    <row r="1153" spans="1:2" x14ac:dyDescent="0.25">
      <c r="A1153" s="32" t="s">
        <v>465</v>
      </c>
      <c r="B1153" s="32" t="s">
        <v>464</v>
      </c>
    </row>
    <row r="1154" spans="1:2" x14ac:dyDescent="0.25">
      <c r="A1154" s="32" t="s">
        <v>467</v>
      </c>
      <c r="B1154" s="32" t="s">
        <v>466</v>
      </c>
    </row>
    <row r="1155" spans="1:2" x14ac:dyDescent="0.25">
      <c r="A1155" s="32" t="s">
        <v>469</v>
      </c>
      <c r="B1155" s="32" t="s">
        <v>468</v>
      </c>
    </row>
    <row r="1156" spans="1:2" x14ac:dyDescent="0.25">
      <c r="A1156" s="32" t="s">
        <v>471</v>
      </c>
      <c r="B1156" s="32" t="s">
        <v>470</v>
      </c>
    </row>
    <row r="1157" spans="1:2" x14ac:dyDescent="0.25">
      <c r="A1157" s="32" t="s">
        <v>473</v>
      </c>
      <c r="B1157" s="32" t="s">
        <v>472</v>
      </c>
    </row>
    <row r="1158" spans="1:2" x14ac:dyDescent="0.25">
      <c r="A1158" s="34" t="s">
        <v>475</v>
      </c>
      <c r="B1158" s="34" t="s">
        <v>474</v>
      </c>
    </row>
    <row r="1159" spans="1:2" x14ac:dyDescent="0.25">
      <c r="A1159" s="32" t="s">
        <v>477</v>
      </c>
      <c r="B1159" s="32" t="s">
        <v>476</v>
      </c>
    </row>
    <row r="1160" spans="1:2" x14ac:dyDescent="0.25">
      <c r="A1160" s="32" t="s">
        <v>479</v>
      </c>
      <c r="B1160" s="32" t="s">
        <v>478</v>
      </c>
    </row>
    <row r="1161" spans="1:2" x14ac:dyDescent="0.25">
      <c r="A1161" s="32" t="s">
        <v>481</v>
      </c>
      <c r="B1161" s="32" t="s">
        <v>480</v>
      </c>
    </row>
    <row r="1162" spans="1:2" x14ac:dyDescent="0.25">
      <c r="A1162" s="32" t="s">
        <v>483</v>
      </c>
      <c r="B1162" s="32" t="s">
        <v>482</v>
      </c>
    </row>
    <row r="1163" spans="1:2" x14ac:dyDescent="0.25">
      <c r="A1163" s="34" t="s">
        <v>485</v>
      </c>
      <c r="B1163" s="34" t="s">
        <v>484</v>
      </c>
    </row>
    <row r="1164" spans="1:2" x14ac:dyDescent="0.25">
      <c r="A1164" s="32" t="s">
        <v>487</v>
      </c>
      <c r="B1164" s="32" t="s">
        <v>486</v>
      </c>
    </row>
    <row r="1165" spans="1:2" x14ac:dyDescent="0.25">
      <c r="A1165" s="32" t="s">
        <v>489</v>
      </c>
      <c r="B1165" s="32" t="s">
        <v>488</v>
      </c>
    </row>
    <row r="1166" spans="1:2" x14ac:dyDescent="0.25">
      <c r="A1166" s="32" t="s">
        <v>491</v>
      </c>
      <c r="B1166" s="32" t="s">
        <v>490</v>
      </c>
    </row>
    <row r="1167" spans="1:2" x14ac:dyDescent="0.25">
      <c r="A1167" s="34" t="s">
        <v>493</v>
      </c>
      <c r="B1167" s="34" t="s">
        <v>492</v>
      </c>
    </row>
    <row r="1168" spans="1:2" x14ac:dyDescent="0.25">
      <c r="A1168" s="32" t="s">
        <v>494</v>
      </c>
      <c r="B1168" s="32" t="s">
        <v>52</v>
      </c>
    </row>
    <row r="1169" spans="1:2" x14ac:dyDescent="0.25">
      <c r="A1169" s="32" t="s">
        <v>496</v>
      </c>
      <c r="B1169" s="32" t="s">
        <v>495</v>
      </c>
    </row>
    <row r="1170" spans="1:2" x14ac:dyDescent="0.25">
      <c r="A1170" s="32" t="s">
        <v>498</v>
      </c>
      <c r="B1170" s="32" t="s">
        <v>497</v>
      </c>
    </row>
    <row r="1171" spans="1:2" x14ac:dyDescent="0.25">
      <c r="A1171" s="32" t="s">
        <v>499</v>
      </c>
      <c r="B1171" s="32" t="s">
        <v>40</v>
      </c>
    </row>
    <row r="1172" spans="1:2" x14ac:dyDescent="0.25">
      <c r="A1172" s="32" t="s">
        <v>501</v>
      </c>
      <c r="B1172" s="32" t="s">
        <v>500</v>
      </c>
    </row>
    <row r="1173" spans="1:2" x14ac:dyDescent="0.25">
      <c r="A1173" s="32" t="s">
        <v>503</v>
      </c>
      <c r="B1173" s="32" t="s">
        <v>502</v>
      </c>
    </row>
    <row r="1174" spans="1:2" x14ac:dyDescent="0.25">
      <c r="A1174" s="32" t="s">
        <v>505</v>
      </c>
      <c r="B1174" s="32" t="s">
        <v>504</v>
      </c>
    </row>
    <row r="1175" spans="1:2" x14ac:dyDescent="0.25">
      <c r="A1175" s="32" t="s">
        <v>507</v>
      </c>
      <c r="B1175" s="32" t="s">
        <v>506</v>
      </c>
    </row>
    <row r="1176" spans="1:2" x14ac:dyDescent="0.25">
      <c r="A1176" s="32" t="s">
        <v>509</v>
      </c>
      <c r="B1176" s="32" t="s">
        <v>508</v>
      </c>
    </row>
    <row r="1177" spans="1:2" x14ac:dyDescent="0.25">
      <c r="A1177" s="32" t="s">
        <v>511</v>
      </c>
      <c r="B1177" s="32" t="s">
        <v>510</v>
      </c>
    </row>
    <row r="1178" spans="1:2" x14ac:dyDescent="0.25">
      <c r="A1178" s="32" t="s">
        <v>513</v>
      </c>
      <c r="B1178" s="32" t="s">
        <v>512</v>
      </c>
    </row>
    <row r="1179" spans="1:2" x14ac:dyDescent="0.25">
      <c r="A1179" s="34" t="s">
        <v>515</v>
      </c>
      <c r="B1179" s="34" t="s">
        <v>514</v>
      </c>
    </row>
    <row r="1180" spans="1:2" x14ac:dyDescent="0.25">
      <c r="A1180" s="32" t="s">
        <v>517</v>
      </c>
      <c r="B1180" s="32" t="s">
        <v>516</v>
      </c>
    </row>
    <row r="1181" spans="1:2" x14ac:dyDescent="0.25">
      <c r="A1181" s="32" t="s">
        <v>519</v>
      </c>
      <c r="B1181" s="32" t="s">
        <v>518</v>
      </c>
    </row>
    <row r="1182" spans="1:2" x14ac:dyDescent="0.25">
      <c r="A1182" s="32" t="s">
        <v>521</v>
      </c>
      <c r="B1182" s="32" t="s">
        <v>520</v>
      </c>
    </row>
    <row r="1183" spans="1:2" x14ac:dyDescent="0.25">
      <c r="A1183" s="32" t="s">
        <v>523</v>
      </c>
      <c r="B1183" s="32" t="s">
        <v>522</v>
      </c>
    </row>
    <row r="1184" spans="1:2" x14ac:dyDescent="0.25">
      <c r="A1184" s="32" t="s">
        <v>525</v>
      </c>
      <c r="B1184" s="32" t="s">
        <v>524</v>
      </c>
    </row>
    <row r="1185" spans="1:2" x14ac:dyDescent="0.25">
      <c r="A1185" s="32" t="s">
        <v>527</v>
      </c>
      <c r="B1185" s="32" t="s">
        <v>526</v>
      </c>
    </row>
    <row r="1186" spans="1:2" x14ac:dyDescent="0.25">
      <c r="A1186" s="34" t="s">
        <v>529</v>
      </c>
      <c r="B1186" s="34" t="s">
        <v>528</v>
      </c>
    </row>
    <row r="1187" spans="1:2" x14ac:dyDescent="0.25">
      <c r="A1187" s="32" t="s">
        <v>531</v>
      </c>
      <c r="B1187" s="32" t="s">
        <v>530</v>
      </c>
    </row>
    <row r="1188" spans="1:2" x14ac:dyDescent="0.25">
      <c r="A1188" s="32" t="s">
        <v>533</v>
      </c>
      <c r="B1188" s="32" t="s">
        <v>532</v>
      </c>
    </row>
    <row r="1189" spans="1:2" x14ac:dyDescent="0.25">
      <c r="A1189" s="32" t="s">
        <v>535</v>
      </c>
      <c r="B1189" s="32" t="s">
        <v>534</v>
      </c>
    </row>
    <row r="1190" spans="1:2" x14ac:dyDescent="0.25">
      <c r="A1190" s="32" t="s">
        <v>537</v>
      </c>
      <c r="B1190" s="32" t="s">
        <v>536</v>
      </c>
    </row>
    <row r="1191" spans="1:2" x14ac:dyDescent="0.25">
      <c r="A1191" s="32" t="s">
        <v>539</v>
      </c>
      <c r="B1191" s="32" t="s">
        <v>538</v>
      </c>
    </row>
    <row r="1192" spans="1:2" x14ac:dyDescent="0.25">
      <c r="A1192" s="32" t="s">
        <v>541</v>
      </c>
      <c r="B1192" s="32" t="s">
        <v>540</v>
      </c>
    </row>
    <row r="1193" spans="1:2" x14ac:dyDescent="0.25">
      <c r="A1193" s="32" t="s">
        <v>543</v>
      </c>
      <c r="B1193" s="32" t="s">
        <v>542</v>
      </c>
    </row>
    <row r="1194" spans="1:2" x14ac:dyDescent="0.25">
      <c r="A1194" s="32" t="s">
        <v>545</v>
      </c>
      <c r="B1194" s="32" t="s">
        <v>544</v>
      </c>
    </row>
    <row r="1195" spans="1:2" x14ac:dyDescent="0.25">
      <c r="A1195" s="32" t="s">
        <v>547</v>
      </c>
      <c r="B1195" s="32" t="s">
        <v>546</v>
      </c>
    </row>
    <row r="1196" spans="1:2" x14ac:dyDescent="0.25">
      <c r="A1196" s="32" t="s">
        <v>549</v>
      </c>
      <c r="B1196" s="32" t="s">
        <v>548</v>
      </c>
    </row>
    <row r="1197" spans="1:2" x14ac:dyDescent="0.25">
      <c r="A1197" s="32" t="s">
        <v>551</v>
      </c>
      <c r="B1197" s="32" t="s">
        <v>550</v>
      </c>
    </row>
    <row r="1198" spans="1:2" x14ac:dyDescent="0.25">
      <c r="A1198" s="34" t="s">
        <v>553</v>
      </c>
      <c r="B1198" s="34" t="s">
        <v>552</v>
      </c>
    </row>
    <row r="1199" spans="1:2" x14ac:dyDescent="0.25">
      <c r="A1199" s="32" t="s">
        <v>555</v>
      </c>
      <c r="B1199" s="32" t="s">
        <v>554</v>
      </c>
    </row>
    <row r="1200" spans="1:2" x14ac:dyDescent="0.25">
      <c r="A1200" s="32" t="s">
        <v>557</v>
      </c>
      <c r="B1200" s="32" t="s">
        <v>556</v>
      </c>
    </row>
    <row r="1201" spans="1:2" x14ac:dyDescent="0.25">
      <c r="A1201" s="32" t="s">
        <v>559</v>
      </c>
      <c r="B1201" s="32" t="s">
        <v>558</v>
      </c>
    </row>
    <row r="1202" spans="1:2" x14ac:dyDescent="0.25">
      <c r="A1202" s="32" t="s">
        <v>561</v>
      </c>
      <c r="B1202" s="32" t="s">
        <v>560</v>
      </c>
    </row>
    <row r="1203" spans="1:2" x14ac:dyDescent="0.25">
      <c r="A1203" s="32" t="s">
        <v>563</v>
      </c>
      <c r="B1203" s="32" t="s">
        <v>562</v>
      </c>
    </row>
    <row r="1204" spans="1:2" x14ac:dyDescent="0.25">
      <c r="A1204" s="34" t="s">
        <v>565</v>
      </c>
      <c r="B1204" s="34" t="s">
        <v>564</v>
      </c>
    </row>
    <row r="1205" spans="1:2" x14ac:dyDescent="0.25">
      <c r="A1205" s="32" t="s">
        <v>567</v>
      </c>
      <c r="B1205" s="32" t="s">
        <v>566</v>
      </c>
    </row>
    <row r="1206" spans="1:2" x14ac:dyDescent="0.25">
      <c r="A1206" s="32" t="s">
        <v>569</v>
      </c>
      <c r="B1206" s="32" t="s">
        <v>568</v>
      </c>
    </row>
    <row r="1207" spans="1:2" x14ac:dyDescent="0.25">
      <c r="A1207" s="32" t="s">
        <v>571</v>
      </c>
      <c r="B1207" s="32" t="s">
        <v>570</v>
      </c>
    </row>
    <row r="1208" spans="1:2" x14ac:dyDescent="0.25">
      <c r="A1208" s="32" t="s">
        <v>573</v>
      </c>
      <c r="B1208" s="32" t="s">
        <v>572</v>
      </c>
    </row>
    <row r="1209" spans="1:2" x14ac:dyDescent="0.25">
      <c r="A1209" s="32" t="s">
        <v>575</v>
      </c>
      <c r="B1209" s="32" t="s">
        <v>574</v>
      </c>
    </row>
    <row r="1210" spans="1:2" x14ac:dyDescent="0.25">
      <c r="A1210" s="32" t="s">
        <v>577</v>
      </c>
      <c r="B1210" s="32" t="s">
        <v>576</v>
      </c>
    </row>
    <row r="1211" spans="1:2" x14ac:dyDescent="0.25">
      <c r="A1211" s="32" t="s">
        <v>579</v>
      </c>
      <c r="B1211" s="32" t="s">
        <v>578</v>
      </c>
    </row>
    <row r="1212" spans="1:2" x14ac:dyDescent="0.25">
      <c r="A1212" s="32" t="s">
        <v>581</v>
      </c>
      <c r="B1212" s="32" t="s">
        <v>580</v>
      </c>
    </row>
    <row r="1213" spans="1:2" x14ac:dyDescent="0.25">
      <c r="A1213" s="32" t="s">
        <v>583</v>
      </c>
      <c r="B1213" s="32" t="s">
        <v>582</v>
      </c>
    </row>
    <row r="1214" spans="1:2" x14ac:dyDescent="0.25">
      <c r="A1214" s="32" t="s">
        <v>585</v>
      </c>
      <c r="B1214" s="32" t="s">
        <v>584</v>
      </c>
    </row>
    <row r="1215" spans="1:2" x14ac:dyDescent="0.25">
      <c r="A1215" s="32" t="s">
        <v>587</v>
      </c>
      <c r="B1215" s="32" t="s">
        <v>586</v>
      </c>
    </row>
    <row r="1216" spans="1:2" x14ac:dyDescent="0.25">
      <c r="A1216" s="32" t="s">
        <v>589</v>
      </c>
      <c r="B1216" s="32" t="s">
        <v>588</v>
      </c>
    </row>
    <row r="1217" spans="1:2" x14ac:dyDescent="0.25">
      <c r="A1217" s="32" t="s">
        <v>591</v>
      </c>
      <c r="B1217" s="32" t="s">
        <v>590</v>
      </c>
    </row>
    <row r="1218" spans="1:2" x14ac:dyDescent="0.25">
      <c r="A1218" s="32" t="s">
        <v>593</v>
      </c>
      <c r="B1218" s="32" t="s">
        <v>592</v>
      </c>
    </row>
    <row r="1219" spans="1:2" x14ac:dyDescent="0.25">
      <c r="A1219" s="32" t="s">
        <v>595</v>
      </c>
      <c r="B1219" s="32" t="s">
        <v>594</v>
      </c>
    </row>
    <row r="1220" spans="1:2" x14ac:dyDescent="0.25">
      <c r="A1220" s="32" t="s">
        <v>597</v>
      </c>
      <c r="B1220" s="32" t="s">
        <v>596</v>
      </c>
    </row>
    <row r="1221" spans="1:2" x14ac:dyDescent="0.25">
      <c r="A1221" s="32" t="s">
        <v>599</v>
      </c>
      <c r="B1221" s="32" t="s">
        <v>598</v>
      </c>
    </row>
    <row r="1222" spans="1:2" x14ac:dyDescent="0.25">
      <c r="A1222" s="32" t="s">
        <v>601</v>
      </c>
      <c r="B1222" s="32" t="s">
        <v>600</v>
      </c>
    </row>
    <row r="1223" spans="1:2" x14ac:dyDescent="0.25">
      <c r="A1223" s="32" t="s">
        <v>603</v>
      </c>
      <c r="B1223" s="32" t="s">
        <v>602</v>
      </c>
    </row>
    <row r="1225" spans="1:2" s="12" customFormat="1" x14ac:dyDescent="0.25">
      <c r="A1225" s="30" t="s">
        <v>1541</v>
      </c>
      <c r="B1225" s="30"/>
    </row>
    <row r="1226" spans="1:2" x14ac:dyDescent="0.25">
      <c r="A1226" s="31" t="str">
        <f>CHOOSE('TAB 1'!$A$3, "Yes", "Ja", "Ja", "Oui")</f>
        <v>Yes</v>
      </c>
    </row>
    <row r="1227" spans="1:2" x14ac:dyDescent="0.25">
      <c r="A1227" s="31" t="str">
        <f>CHOOSE('TAB 1'!$A$3, "No", "Nee", "Nein", "Non")</f>
        <v>No</v>
      </c>
    </row>
  </sheetData>
  <sheetProtection algorithmName="SHA-512" hashValue="4XVJnOqgpg9OySCZhOPe0ZM/lcWTPX+EE/Ixvwnstjx0y8NY14fAcBJZnT92rNFMgpslk5PJ4iamUoatniO0SQ==" saltValue="/yD/IpudtFzCvt+PGHHTtA==" spinCount="100000" sheet="1" objects="1" scenarios="1" selectLockedCells="1" selectUnlockedCells="1"/>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TAB 1</vt:lpstr>
      <vt:lpstr>TAB 2</vt:lpstr>
      <vt:lpstr>TAB 3</vt:lpstr>
      <vt:lpstr>TAB 4</vt:lpstr>
      <vt:lpstr>EN15804+A1-A2 (NL+EU)</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 Enterprises</dc:creator>
  <cp:keywords/>
  <dc:description/>
  <cp:lastModifiedBy>Kampen, Marc van</cp:lastModifiedBy>
  <cp:revision/>
  <dcterms:created xsi:type="dcterms:W3CDTF">2018-10-31T12:03:57Z</dcterms:created>
  <dcterms:modified xsi:type="dcterms:W3CDTF">2025-10-02T11:56:08Z</dcterms:modified>
  <cp:category/>
  <cp:contentStatus/>
</cp:coreProperties>
</file>