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codeName="ThisWorkbook" autoCompressPictures="0" defaultThemeVersion="166925"/>
  <mc:AlternateContent xmlns:mc="http://schemas.openxmlformats.org/markup-compatibility/2006">
    <mc:Choice Requires="x15">
      <x15ac:absPath xmlns:x15ac="http://schemas.microsoft.com/office/spreadsheetml/2010/11/ac" url="/Users/jan-pieter/Dropbox/903001MRPI/sjablonen certificaat/"/>
    </mc:Choice>
  </mc:AlternateContent>
  <xr:revisionPtr revIDLastSave="0" documentId="13_ncr:1_{09967395-98D8-9940-A31B-47597BBCF2CB}" xr6:coauthVersionLast="46" xr6:coauthVersionMax="46" xr10:uidLastSave="{00000000-0000-0000-0000-000000000000}"/>
  <bookViews>
    <workbookView xWindow="20" yWindow="460" windowWidth="28520" windowHeight="16080" xr2:uid="{00000000-000D-0000-FFFF-FFFF00000000}"/>
  </bookViews>
  <sheets>
    <sheet name="tab 1 v4.0" sheetId="1" r:id="rId1"/>
    <sheet name=" tab 2 v4.0" sheetId="9" r:id="rId2"/>
    <sheet name="tab 3 v4.0" sheetId="3" r:id="rId3"/>
    <sheet name=" tab 4 v4.0" sheetId="4" r:id="rId4"/>
    <sheet name="EN15804+A1 (EU)" sheetId="8" r:id="rId5"/>
    <sheet name="EN15804+A2 (EU)" sheetId="6" r:id="rId6"/>
    <sheet name="EN15804+A1-A2 (NL+EU)" sheetId="5" r:id="rId7"/>
  </sheets>
  <definedNames>
    <definedName name="_xlnm._FilterDatabase" localSheetId="0" hidden="1">'tab 1 v4.0'!$D$2:$D$3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T3" i="3" l="1"/>
  <c r="U20" i="6"/>
  <c r="U19" i="6"/>
  <c r="B73" i="4" l="1"/>
  <c r="B70" i="4"/>
  <c r="A80" i="9"/>
  <c r="R3" i="3"/>
  <c r="Q1" i="3"/>
  <c r="M1" i="3"/>
  <c r="F1" i="3"/>
  <c r="D1" i="3"/>
  <c r="A1" i="3"/>
  <c r="A56" i="9"/>
  <c r="B67" i="9" l="1"/>
  <c r="A66" i="9"/>
  <c r="B56" i="9"/>
  <c r="B54" i="9"/>
  <c r="A53" i="9"/>
  <c r="A43" i="9"/>
  <c r="B43" i="9"/>
  <c r="B41" i="9"/>
  <c r="A40" i="9"/>
  <c r="B28" i="9"/>
  <c r="B30" i="9"/>
  <c r="A30" i="9"/>
  <c r="A27" i="9"/>
  <c r="A17" i="9"/>
  <c r="B17" i="9"/>
  <c r="B15" i="9"/>
  <c r="B4" i="9"/>
  <c r="B2" i="9"/>
  <c r="A4" i="9"/>
  <c r="A14" i="9"/>
  <c r="A1" i="9"/>
  <c r="B81" i="9"/>
  <c r="D78" i="9"/>
  <c r="B78" i="9"/>
  <c r="D77" i="9"/>
  <c r="B77" i="9"/>
  <c r="D76" i="9"/>
  <c r="B76" i="9"/>
  <c r="D75" i="9"/>
  <c r="B75" i="9"/>
  <c r="D74" i="9"/>
  <c r="B74" i="9"/>
  <c r="D73" i="9"/>
  <c r="B73" i="9"/>
  <c r="D72" i="9"/>
  <c r="B72" i="9"/>
  <c r="D71" i="9"/>
  <c r="B71" i="9"/>
  <c r="D70" i="9"/>
  <c r="B70" i="9"/>
  <c r="B69" i="9"/>
  <c r="N64" i="9"/>
  <c r="L64" i="9"/>
  <c r="J64" i="9"/>
  <c r="H64" i="9"/>
  <c r="F64" i="9"/>
  <c r="D64" i="9"/>
  <c r="B64" i="9"/>
  <c r="N63" i="9"/>
  <c r="L63" i="9"/>
  <c r="J63" i="9"/>
  <c r="H63" i="9"/>
  <c r="F63" i="9"/>
  <c r="D63" i="9"/>
  <c r="B63" i="9"/>
  <c r="N62" i="9"/>
  <c r="L62" i="9"/>
  <c r="J62" i="9"/>
  <c r="H62" i="9"/>
  <c r="F62" i="9"/>
  <c r="D62" i="9"/>
  <c r="B62" i="9"/>
  <c r="N61" i="9"/>
  <c r="L61" i="9"/>
  <c r="J61" i="9"/>
  <c r="H61" i="9"/>
  <c r="F61" i="9"/>
  <c r="D61" i="9"/>
  <c r="B61" i="9"/>
  <c r="N60" i="9"/>
  <c r="L60" i="9"/>
  <c r="J60" i="9"/>
  <c r="H60" i="9"/>
  <c r="F60" i="9"/>
  <c r="D60" i="9"/>
  <c r="B60" i="9"/>
  <c r="N59" i="9"/>
  <c r="L59" i="9"/>
  <c r="J59" i="9"/>
  <c r="H59" i="9"/>
  <c r="F59" i="9"/>
  <c r="D59" i="9"/>
  <c r="B59" i="9"/>
  <c r="N58" i="9"/>
  <c r="L58" i="9"/>
  <c r="J58" i="9"/>
  <c r="H58" i="9"/>
  <c r="F58" i="9"/>
  <c r="D58" i="9"/>
  <c r="B58" i="9"/>
  <c r="N57" i="9"/>
  <c r="L57" i="9"/>
  <c r="J57" i="9"/>
  <c r="H57" i="9"/>
  <c r="F57" i="9"/>
  <c r="D57" i="9"/>
  <c r="B57" i="9"/>
  <c r="N51" i="9"/>
  <c r="L51" i="9"/>
  <c r="J51" i="9"/>
  <c r="H51" i="9"/>
  <c r="F51" i="9"/>
  <c r="D51" i="9"/>
  <c r="B51" i="9"/>
  <c r="N50" i="9"/>
  <c r="L50" i="9"/>
  <c r="J50" i="9"/>
  <c r="H50" i="9"/>
  <c r="F50" i="9"/>
  <c r="D50" i="9"/>
  <c r="B50" i="9"/>
  <c r="N49" i="9"/>
  <c r="L49" i="9"/>
  <c r="J49" i="9"/>
  <c r="H49" i="9"/>
  <c r="F49" i="9"/>
  <c r="D49" i="9"/>
  <c r="B49" i="9"/>
  <c r="N48" i="9"/>
  <c r="L48" i="9"/>
  <c r="J48" i="9"/>
  <c r="H48" i="9"/>
  <c r="F48" i="9"/>
  <c r="D48" i="9"/>
  <c r="B48" i="9"/>
  <c r="N47" i="9"/>
  <c r="L47" i="9"/>
  <c r="J47" i="9"/>
  <c r="H47" i="9"/>
  <c r="F47" i="9"/>
  <c r="D47" i="9"/>
  <c r="B47" i="9"/>
  <c r="N46" i="9"/>
  <c r="L46" i="9"/>
  <c r="J46" i="9"/>
  <c r="H46" i="9"/>
  <c r="F46" i="9"/>
  <c r="D46" i="9"/>
  <c r="B46" i="9"/>
  <c r="N45" i="9"/>
  <c r="L45" i="9"/>
  <c r="J45" i="9"/>
  <c r="H45" i="9"/>
  <c r="F45" i="9"/>
  <c r="D45" i="9"/>
  <c r="B45" i="9"/>
  <c r="N44" i="9"/>
  <c r="L44" i="9"/>
  <c r="J44" i="9"/>
  <c r="H44" i="9"/>
  <c r="F44" i="9"/>
  <c r="D44" i="9"/>
  <c r="B44" i="9"/>
  <c r="N38" i="9"/>
  <c r="L38" i="9"/>
  <c r="J38" i="9"/>
  <c r="H38" i="9"/>
  <c r="F38" i="9"/>
  <c r="D38" i="9"/>
  <c r="B38" i="9"/>
  <c r="N37" i="9"/>
  <c r="L37" i="9"/>
  <c r="J37" i="9"/>
  <c r="H37" i="9"/>
  <c r="F37" i="9"/>
  <c r="D37" i="9"/>
  <c r="B37" i="9"/>
  <c r="N36" i="9"/>
  <c r="L36" i="9"/>
  <c r="J36" i="9"/>
  <c r="H36" i="9"/>
  <c r="F36" i="9"/>
  <c r="D36" i="9"/>
  <c r="B36" i="9"/>
  <c r="N35" i="9"/>
  <c r="L35" i="9"/>
  <c r="J35" i="9"/>
  <c r="H35" i="9"/>
  <c r="F35" i="9"/>
  <c r="D35" i="9"/>
  <c r="B35" i="9"/>
  <c r="N34" i="9"/>
  <c r="L34" i="9"/>
  <c r="J34" i="9"/>
  <c r="H34" i="9"/>
  <c r="F34" i="9"/>
  <c r="D34" i="9"/>
  <c r="B34" i="9"/>
  <c r="N33" i="9"/>
  <c r="L33" i="9"/>
  <c r="J33" i="9"/>
  <c r="H33" i="9"/>
  <c r="F33" i="9"/>
  <c r="D33" i="9"/>
  <c r="B33" i="9"/>
  <c r="N32" i="9"/>
  <c r="L32" i="9"/>
  <c r="J32" i="9"/>
  <c r="H32" i="9"/>
  <c r="F32" i="9"/>
  <c r="D32" i="9"/>
  <c r="B32" i="9"/>
  <c r="N31" i="9"/>
  <c r="L31" i="9"/>
  <c r="J31" i="9"/>
  <c r="H31" i="9"/>
  <c r="F31" i="9"/>
  <c r="D31" i="9"/>
  <c r="B31" i="9"/>
  <c r="N25" i="9"/>
  <c r="L25" i="9"/>
  <c r="J25" i="9"/>
  <c r="H25" i="9"/>
  <c r="F25" i="9"/>
  <c r="D25" i="9"/>
  <c r="B25" i="9"/>
  <c r="N24" i="9"/>
  <c r="L24" i="9"/>
  <c r="J24" i="9"/>
  <c r="H24" i="9"/>
  <c r="F24" i="9"/>
  <c r="D24" i="9"/>
  <c r="B24" i="9"/>
  <c r="N23" i="9"/>
  <c r="L23" i="9"/>
  <c r="J23" i="9"/>
  <c r="H23" i="9"/>
  <c r="F23" i="9"/>
  <c r="D23" i="9"/>
  <c r="B23" i="9"/>
  <c r="N22" i="9"/>
  <c r="L22" i="9"/>
  <c r="J22" i="9"/>
  <c r="H22" i="9"/>
  <c r="F22" i="9"/>
  <c r="D22" i="9"/>
  <c r="B22" i="9"/>
  <c r="N21" i="9"/>
  <c r="L21" i="9"/>
  <c r="J21" i="9"/>
  <c r="H21" i="9"/>
  <c r="F21" i="9"/>
  <c r="D21" i="9"/>
  <c r="B21" i="9"/>
  <c r="N20" i="9"/>
  <c r="L20" i="9"/>
  <c r="J20" i="9"/>
  <c r="H20" i="9"/>
  <c r="F20" i="9"/>
  <c r="D20" i="9"/>
  <c r="B20" i="9"/>
  <c r="N19" i="9"/>
  <c r="L19" i="9"/>
  <c r="J19" i="9"/>
  <c r="H19" i="9"/>
  <c r="F19" i="9"/>
  <c r="D19" i="9"/>
  <c r="B19" i="9"/>
  <c r="N18" i="9"/>
  <c r="L18" i="9"/>
  <c r="J18" i="9"/>
  <c r="H18" i="9"/>
  <c r="F18" i="9"/>
  <c r="D18" i="9"/>
  <c r="B18" i="9"/>
  <c r="N12" i="9"/>
  <c r="L12" i="9"/>
  <c r="J12" i="9"/>
  <c r="H12" i="9"/>
  <c r="F12" i="9"/>
  <c r="D12" i="9"/>
  <c r="B12" i="9"/>
  <c r="N11" i="9"/>
  <c r="L11" i="9"/>
  <c r="J11" i="9"/>
  <c r="H11" i="9"/>
  <c r="F11" i="9"/>
  <c r="D11" i="9"/>
  <c r="B11" i="9"/>
  <c r="N10" i="9"/>
  <c r="L10" i="9"/>
  <c r="J10" i="9"/>
  <c r="H10" i="9"/>
  <c r="F10" i="9"/>
  <c r="D10" i="9"/>
  <c r="B10" i="9"/>
  <c r="N9" i="9"/>
  <c r="L9" i="9"/>
  <c r="J9" i="9"/>
  <c r="H9" i="9"/>
  <c r="F9" i="9"/>
  <c r="D9" i="9"/>
  <c r="B9" i="9"/>
  <c r="N8" i="9"/>
  <c r="L8" i="9"/>
  <c r="J8" i="9"/>
  <c r="H8" i="9"/>
  <c r="F8" i="9"/>
  <c r="D8" i="9"/>
  <c r="B8" i="9"/>
  <c r="N7" i="9"/>
  <c r="L7" i="9"/>
  <c r="J7" i="9"/>
  <c r="H7" i="9"/>
  <c r="F7" i="9"/>
  <c r="D7" i="9"/>
  <c r="B7" i="9"/>
  <c r="N6" i="9"/>
  <c r="L6" i="9"/>
  <c r="J6" i="9"/>
  <c r="H6" i="9"/>
  <c r="F6" i="9"/>
  <c r="D6" i="9"/>
  <c r="B6" i="9"/>
  <c r="N5" i="9"/>
  <c r="L5" i="9"/>
  <c r="J5" i="9"/>
  <c r="H5" i="9"/>
  <c r="F5" i="9"/>
  <c r="D5" i="9"/>
  <c r="B5" i="9"/>
  <c r="U33" i="8"/>
  <c r="F33" i="8"/>
  <c r="U32" i="8"/>
  <c r="F32" i="8"/>
  <c r="U31" i="8"/>
  <c r="F31" i="8"/>
  <c r="U30" i="8"/>
  <c r="F30" i="8"/>
  <c r="U29" i="8"/>
  <c r="F29" i="8"/>
  <c r="U28" i="8"/>
  <c r="F28" i="8"/>
  <c r="U27" i="8"/>
  <c r="F27" i="8"/>
  <c r="U26" i="8"/>
  <c r="F26" i="8"/>
  <c r="U25" i="8"/>
  <c r="F25" i="8"/>
  <c r="U24" i="8"/>
  <c r="F24" i="8"/>
  <c r="U23" i="8"/>
  <c r="B23" i="8"/>
  <c r="C22" i="8"/>
  <c r="U20" i="8"/>
  <c r="F20" i="8"/>
  <c r="U19" i="8"/>
  <c r="F19" i="8"/>
  <c r="U18" i="8"/>
  <c r="F18" i="8"/>
  <c r="U17" i="8"/>
  <c r="F17" i="8"/>
  <c r="U16" i="8"/>
  <c r="F16" i="8"/>
  <c r="U15" i="8"/>
  <c r="F15" i="8"/>
  <c r="U14" i="8"/>
  <c r="F14" i="8"/>
  <c r="U13" i="8"/>
  <c r="F13" i="8"/>
  <c r="U12" i="8"/>
  <c r="B12" i="8"/>
  <c r="C11" i="8"/>
  <c r="U9" i="8"/>
  <c r="F9" i="8"/>
  <c r="U8" i="8"/>
  <c r="F8" i="8"/>
  <c r="U7" i="8"/>
  <c r="F7" i="8"/>
  <c r="U6" i="8"/>
  <c r="F6" i="8"/>
  <c r="U5" i="8"/>
  <c r="F5" i="8"/>
  <c r="U4" i="8"/>
  <c r="F4" i="8"/>
  <c r="U3" i="8"/>
  <c r="F3" i="8"/>
  <c r="U2" i="8"/>
  <c r="B2" i="8"/>
  <c r="C1" i="8"/>
  <c r="U53" i="6"/>
  <c r="F53" i="6"/>
  <c r="U52" i="6"/>
  <c r="F52" i="6"/>
  <c r="B51" i="6"/>
  <c r="C50" i="6"/>
  <c r="U48" i="6"/>
  <c r="F48" i="6"/>
  <c r="U47" i="6"/>
  <c r="F47" i="6"/>
  <c r="U46" i="6"/>
  <c r="F46" i="6"/>
  <c r="U45" i="6"/>
  <c r="F45" i="6"/>
  <c r="U44" i="6"/>
  <c r="F44" i="6"/>
  <c r="U43" i="6"/>
  <c r="F43" i="6"/>
  <c r="U42" i="6"/>
  <c r="F42" i="6"/>
  <c r="U41" i="6"/>
  <c r="F41" i="6"/>
  <c r="U40" i="6"/>
  <c r="F40" i="6"/>
  <c r="U39" i="6"/>
  <c r="F39" i="6"/>
  <c r="U38" i="6"/>
  <c r="B38" i="6"/>
  <c r="C37" i="6"/>
  <c r="U35" i="6"/>
  <c r="F35" i="6"/>
  <c r="U34" i="6"/>
  <c r="F34" i="6"/>
  <c r="U33" i="6"/>
  <c r="F33" i="6"/>
  <c r="U32" i="6"/>
  <c r="F32" i="6"/>
  <c r="U31" i="6"/>
  <c r="F31" i="6"/>
  <c r="U30" i="6"/>
  <c r="F30" i="6"/>
  <c r="U29" i="6"/>
  <c r="F29" i="6"/>
  <c r="U28" i="6"/>
  <c r="F28" i="6"/>
  <c r="U27" i="6"/>
  <c r="B27" i="6"/>
  <c r="C26" i="6"/>
  <c r="U24" i="6"/>
  <c r="F24" i="6"/>
  <c r="U23" i="6"/>
  <c r="F23" i="6"/>
  <c r="U22" i="6"/>
  <c r="F22" i="6"/>
  <c r="U21" i="6"/>
  <c r="F21" i="6"/>
  <c r="F20" i="6"/>
  <c r="F19" i="6"/>
  <c r="B18" i="6"/>
  <c r="C17" i="6"/>
  <c r="U15" i="6"/>
  <c r="F15" i="6"/>
  <c r="U14" i="6"/>
  <c r="F14" i="6"/>
  <c r="U13" i="6"/>
  <c r="F13" i="6"/>
  <c r="U12" i="6"/>
  <c r="F12" i="6"/>
  <c r="U11" i="6"/>
  <c r="F11" i="6"/>
  <c r="U10" i="6"/>
  <c r="F10" i="6"/>
  <c r="U9" i="6"/>
  <c r="F9" i="6"/>
  <c r="U8" i="6"/>
  <c r="F8" i="6"/>
  <c r="U7" i="6"/>
  <c r="F7" i="6"/>
  <c r="U6" i="6"/>
  <c r="F6" i="6"/>
  <c r="U5" i="6"/>
  <c r="F5" i="6"/>
  <c r="U4" i="6"/>
  <c r="F4" i="6"/>
  <c r="U3" i="6"/>
  <c r="F3" i="6"/>
  <c r="U2" i="6"/>
  <c r="B2" i="6"/>
  <c r="C1" i="6"/>
  <c r="U71" i="5" l="1"/>
  <c r="F71" i="5"/>
  <c r="U70" i="5"/>
  <c r="F70" i="5"/>
  <c r="B69" i="5"/>
  <c r="C68" i="5"/>
  <c r="U66" i="5"/>
  <c r="F66" i="5"/>
  <c r="U65" i="5"/>
  <c r="F65" i="5"/>
  <c r="U64" i="5"/>
  <c r="F64" i="5"/>
  <c r="U63" i="5"/>
  <c r="F63" i="5"/>
  <c r="U62" i="5"/>
  <c r="F62" i="5"/>
  <c r="U61" i="5"/>
  <c r="F61" i="5"/>
  <c r="U60" i="5"/>
  <c r="F60" i="5"/>
  <c r="U59" i="5"/>
  <c r="F59" i="5"/>
  <c r="U58" i="5"/>
  <c r="F58" i="5"/>
  <c r="U57" i="5"/>
  <c r="F57" i="5"/>
  <c r="U56" i="5"/>
  <c r="B56" i="5"/>
  <c r="C55" i="5"/>
  <c r="U53" i="5"/>
  <c r="F53" i="5"/>
  <c r="U52" i="5"/>
  <c r="F52" i="5"/>
  <c r="U51" i="5"/>
  <c r="F51" i="5"/>
  <c r="U50" i="5"/>
  <c r="F50" i="5"/>
  <c r="U49" i="5"/>
  <c r="F49" i="5"/>
  <c r="U48" i="5"/>
  <c r="F48" i="5"/>
  <c r="U47" i="5"/>
  <c r="F47" i="5"/>
  <c r="U46" i="5"/>
  <c r="F46" i="5"/>
  <c r="U45" i="5"/>
  <c r="B45" i="5"/>
  <c r="C44" i="5"/>
  <c r="U17" i="5"/>
  <c r="F17" i="5"/>
  <c r="U16" i="5"/>
  <c r="F16" i="5"/>
  <c r="U15" i="5"/>
  <c r="F15" i="5"/>
  <c r="U14" i="5"/>
  <c r="F14" i="5"/>
  <c r="U13" i="5"/>
  <c r="F13" i="5"/>
  <c r="U12" i="5"/>
  <c r="F12" i="5"/>
  <c r="A11" i="5"/>
  <c r="U42" i="5"/>
  <c r="F42" i="5"/>
  <c r="U41" i="5"/>
  <c r="F41" i="5"/>
  <c r="U40" i="5"/>
  <c r="F40" i="5"/>
  <c r="U39" i="5"/>
  <c r="F39" i="5"/>
  <c r="U38" i="5"/>
  <c r="F38" i="5"/>
  <c r="U37" i="5"/>
  <c r="F37" i="5"/>
  <c r="B36" i="5"/>
  <c r="C35" i="5"/>
  <c r="U33" i="5"/>
  <c r="F33" i="5"/>
  <c r="U32" i="5"/>
  <c r="F32" i="5"/>
  <c r="U31" i="5"/>
  <c r="F31" i="5"/>
  <c r="U30" i="5"/>
  <c r="F30" i="5"/>
  <c r="U29" i="5"/>
  <c r="F29" i="5"/>
  <c r="U28" i="5"/>
  <c r="F28" i="5"/>
  <c r="U27" i="5"/>
  <c r="F27" i="5"/>
  <c r="U26" i="5"/>
  <c r="F26" i="5"/>
  <c r="U25" i="5"/>
  <c r="F25" i="5"/>
  <c r="U24" i="5"/>
  <c r="F24" i="5"/>
  <c r="U23" i="5"/>
  <c r="F23" i="5"/>
  <c r="U22" i="5"/>
  <c r="F22" i="5"/>
  <c r="U21" i="5"/>
  <c r="F21" i="5"/>
  <c r="U20" i="5"/>
  <c r="B20" i="5"/>
  <c r="C19" i="5"/>
  <c r="U9" i="5"/>
  <c r="F9" i="5"/>
  <c r="U8" i="5"/>
  <c r="F8" i="5"/>
  <c r="U7" i="5"/>
  <c r="F7" i="5"/>
  <c r="U6" i="5"/>
  <c r="F6" i="5"/>
  <c r="U5" i="5"/>
  <c r="F5" i="5"/>
  <c r="U4" i="5"/>
  <c r="F4" i="5"/>
  <c r="U3" i="5"/>
  <c r="F3" i="5"/>
  <c r="U2" i="5"/>
  <c r="B2" i="5"/>
  <c r="C1" i="5"/>
  <c r="B4" i="1" l="1"/>
  <c r="L32" i="3" l="1"/>
  <c r="L31" i="3"/>
  <c r="L30" i="3"/>
  <c r="L29" i="3"/>
  <c r="L28" i="3"/>
  <c r="L27" i="3"/>
  <c r="L26" i="3"/>
  <c r="L25" i="3"/>
  <c r="L19" i="3"/>
  <c r="L18" i="3"/>
  <c r="L17" i="3"/>
  <c r="L16" i="3"/>
  <c r="L15" i="3"/>
  <c r="L14" i="3"/>
  <c r="L13" i="3"/>
  <c r="L12" i="3"/>
  <c r="B35" i="3"/>
  <c r="A34" i="3"/>
  <c r="B31" i="3"/>
  <c r="D31" i="3"/>
  <c r="F31" i="3"/>
  <c r="H31" i="3"/>
  <c r="J31" i="3"/>
  <c r="B32" i="3"/>
  <c r="D32" i="3"/>
  <c r="F32" i="3"/>
  <c r="H32" i="3"/>
  <c r="J32" i="3"/>
  <c r="B18" i="3"/>
  <c r="D18" i="3"/>
  <c r="F18" i="3"/>
  <c r="H18" i="3"/>
  <c r="J18" i="3"/>
  <c r="B19" i="3"/>
  <c r="D19" i="3"/>
  <c r="F19" i="3"/>
  <c r="H19" i="3"/>
  <c r="J19" i="3"/>
  <c r="B24" i="3"/>
  <c r="A24" i="3"/>
  <c r="A11" i="3"/>
  <c r="J30" i="3"/>
  <c r="H30" i="3"/>
  <c r="F30" i="3"/>
  <c r="D30" i="3"/>
  <c r="B30" i="3"/>
  <c r="J29" i="3"/>
  <c r="H29" i="3"/>
  <c r="F29" i="3"/>
  <c r="D29" i="3"/>
  <c r="B29" i="3"/>
  <c r="J28" i="3"/>
  <c r="H28" i="3"/>
  <c r="F28" i="3"/>
  <c r="D28" i="3"/>
  <c r="B28" i="3"/>
  <c r="J27" i="3"/>
  <c r="H27" i="3"/>
  <c r="F27" i="3"/>
  <c r="D27" i="3"/>
  <c r="B27" i="3"/>
  <c r="J26" i="3"/>
  <c r="H26" i="3"/>
  <c r="F26" i="3"/>
  <c r="D26" i="3"/>
  <c r="B26" i="3"/>
  <c r="J25" i="3"/>
  <c r="H25" i="3"/>
  <c r="F25" i="3"/>
  <c r="D25" i="3"/>
  <c r="B25" i="3"/>
  <c r="B67" i="4"/>
  <c r="B17" i="3"/>
  <c r="D17" i="3"/>
  <c r="F17" i="3"/>
  <c r="H17" i="3"/>
  <c r="J17" i="3"/>
  <c r="J16" i="3"/>
  <c r="J15" i="3"/>
  <c r="J14" i="3"/>
  <c r="J13" i="3"/>
  <c r="J12" i="3"/>
  <c r="H16" i="3"/>
  <c r="H15" i="3"/>
  <c r="H14" i="3"/>
  <c r="H13" i="3"/>
  <c r="H12" i="3"/>
  <c r="A66" i="4"/>
  <c r="A1" i="4"/>
  <c r="B56" i="4"/>
  <c r="A56" i="4"/>
  <c r="N64" i="4"/>
  <c r="L64" i="4"/>
  <c r="J64" i="4"/>
  <c r="H64" i="4"/>
  <c r="F64" i="4"/>
  <c r="D64" i="4"/>
  <c r="B64" i="4"/>
  <c r="N63" i="4"/>
  <c r="L63" i="4"/>
  <c r="J63" i="4"/>
  <c r="H63" i="4"/>
  <c r="F63" i="4"/>
  <c r="D63" i="4"/>
  <c r="B63" i="4"/>
  <c r="N62" i="4"/>
  <c r="L62" i="4"/>
  <c r="J62" i="4"/>
  <c r="H62" i="4"/>
  <c r="F62" i="4"/>
  <c r="D62" i="4"/>
  <c r="B62" i="4"/>
  <c r="N61" i="4"/>
  <c r="L61" i="4"/>
  <c r="J61" i="4"/>
  <c r="H61" i="4"/>
  <c r="F61" i="4"/>
  <c r="D61" i="4"/>
  <c r="B61" i="4"/>
  <c r="N60" i="4"/>
  <c r="L60" i="4"/>
  <c r="J60" i="4"/>
  <c r="H60" i="4"/>
  <c r="F60" i="4"/>
  <c r="D60" i="4"/>
  <c r="B60" i="4"/>
  <c r="N59" i="4"/>
  <c r="L59" i="4"/>
  <c r="J59" i="4"/>
  <c r="H59" i="4"/>
  <c r="F59" i="4"/>
  <c r="D59" i="4"/>
  <c r="B59" i="4"/>
  <c r="N58" i="4"/>
  <c r="L58" i="4"/>
  <c r="J58" i="4"/>
  <c r="H58" i="4"/>
  <c r="F58" i="4"/>
  <c r="D58" i="4"/>
  <c r="B58" i="4"/>
  <c r="N57" i="4"/>
  <c r="L57" i="4"/>
  <c r="J57" i="4"/>
  <c r="H57" i="4"/>
  <c r="F57" i="4"/>
  <c r="D57" i="4"/>
  <c r="B57" i="4"/>
  <c r="B54" i="4"/>
  <c r="A53" i="4"/>
  <c r="B43" i="4"/>
  <c r="A43" i="4"/>
  <c r="N51" i="4"/>
  <c r="L51" i="4"/>
  <c r="J51" i="4"/>
  <c r="H51" i="4"/>
  <c r="F51" i="4"/>
  <c r="D51" i="4"/>
  <c r="B51" i="4"/>
  <c r="N50" i="4"/>
  <c r="L50" i="4"/>
  <c r="J50" i="4"/>
  <c r="H50" i="4"/>
  <c r="F50" i="4"/>
  <c r="D50" i="4"/>
  <c r="B50" i="4"/>
  <c r="N49" i="4"/>
  <c r="L49" i="4"/>
  <c r="J49" i="4"/>
  <c r="H49" i="4"/>
  <c r="F49" i="4"/>
  <c r="D49" i="4"/>
  <c r="B49" i="4"/>
  <c r="N48" i="4"/>
  <c r="L48" i="4"/>
  <c r="J48" i="4"/>
  <c r="H48" i="4"/>
  <c r="F48" i="4"/>
  <c r="D48" i="4"/>
  <c r="B48" i="4"/>
  <c r="N47" i="4"/>
  <c r="L47" i="4"/>
  <c r="J47" i="4"/>
  <c r="H47" i="4"/>
  <c r="F47" i="4"/>
  <c r="D47" i="4"/>
  <c r="B47" i="4"/>
  <c r="N46" i="4"/>
  <c r="L46" i="4"/>
  <c r="J46" i="4"/>
  <c r="H46" i="4"/>
  <c r="F46" i="4"/>
  <c r="D46" i="4"/>
  <c r="B46" i="4"/>
  <c r="N45" i="4"/>
  <c r="L45" i="4"/>
  <c r="J45" i="4"/>
  <c r="H45" i="4"/>
  <c r="F45" i="4"/>
  <c r="D45" i="4"/>
  <c r="B45" i="4"/>
  <c r="N44" i="4"/>
  <c r="L44" i="4"/>
  <c r="J44" i="4"/>
  <c r="H44" i="4"/>
  <c r="F44" i="4"/>
  <c r="D44" i="4"/>
  <c r="B44" i="4"/>
  <c r="B41" i="4"/>
  <c r="A40" i="4"/>
  <c r="B30" i="4"/>
  <c r="A30" i="4"/>
  <c r="N38" i="4"/>
  <c r="L38" i="4"/>
  <c r="J38" i="4"/>
  <c r="H38" i="4"/>
  <c r="F38" i="4"/>
  <c r="D38" i="4"/>
  <c r="B38" i="4"/>
  <c r="N37" i="4"/>
  <c r="L37" i="4"/>
  <c r="J37" i="4"/>
  <c r="H37" i="4"/>
  <c r="F37" i="4"/>
  <c r="D37" i="4"/>
  <c r="B37" i="4"/>
  <c r="N36" i="4"/>
  <c r="L36" i="4"/>
  <c r="J36" i="4"/>
  <c r="H36" i="4"/>
  <c r="F36" i="4"/>
  <c r="D36" i="4"/>
  <c r="B36" i="4"/>
  <c r="N35" i="4"/>
  <c r="L35" i="4"/>
  <c r="J35" i="4"/>
  <c r="H35" i="4"/>
  <c r="F35" i="4"/>
  <c r="D35" i="4"/>
  <c r="B35" i="4"/>
  <c r="N34" i="4"/>
  <c r="L34" i="4"/>
  <c r="J34" i="4"/>
  <c r="H34" i="4"/>
  <c r="F34" i="4"/>
  <c r="D34" i="4"/>
  <c r="B34" i="4"/>
  <c r="N33" i="4"/>
  <c r="L33" i="4"/>
  <c r="J33" i="4"/>
  <c r="H33" i="4"/>
  <c r="F33" i="4"/>
  <c r="D33" i="4"/>
  <c r="B33" i="4"/>
  <c r="N32" i="4"/>
  <c r="L32" i="4"/>
  <c r="J32" i="4"/>
  <c r="H32" i="4"/>
  <c r="F32" i="4"/>
  <c r="D32" i="4"/>
  <c r="B32" i="4"/>
  <c r="N31" i="4"/>
  <c r="L31" i="4"/>
  <c r="J31" i="4"/>
  <c r="H31" i="4"/>
  <c r="F31" i="4"/>
  <c r="D31" i="4"/>
  <c r="B31" i="4"/>
  <c r="B12" i="4"/>
  <c r="D12" i="4"/>
  <c r="F12" i="4"/>
  <c r="H12" i="4"/>
  <c r="J12" i="4"/>
  <c r="L12" i="4"/>
  <c r="N12" i="4"/>
  <c r="N23" i="4"/>
  <c r="N24" i="4"/>
  <c r="N25" i="4"/>
  <c r="L23" i="4"/>
  <c r="L24" i="4"/>
  <c r="L25" i="4"/>
  <c r="J23" i="4"/>
  <c r="J24" i="4"/>
  <c r="J25" i="4"/>
  <c r="H23" i="4"/>
  <c r="H24" i="4"/>
  <c r="H25" i="4"/>
  <c r="F23" i="4"/>
  <c r="F24" i="4"/>
  <c r="F25" i="4"/>
  <c r="D23" i="4"/>
  <c r="D24" i="4"/>
  <c r="D25" i="4"/>
  <c r="B20" i="4"/>
  <c r="B21" i="4"/>
  <c r="B22" i="4"/>
  <c r="B23" i="4"/>
  <c r="B24" i="4"/>
  <c r="B25" i="4"/>
  <c r="N10" i="4"/>
  <c r="N11" i="4"/>
  <c r="L10" i="4"/>
  <c r="L11" i="4"/>
  <c r="J10" i="4"/>
  <c r="J11" i="4"/>
  <c r="H10" i="4"/>
  <c r="H11" i="4"/>
  <c r="F10" i="4"/>
  <c r="F11" i="4"/>
  <c r="D10" i="4"/>
  <c r="D11" i="4"/>
  <c r="B10" i="4"/>
  <c r="B11" i="4"/>
  <c r="N22" i="4"/>
  <c r="N21" i="4"/>
  <c r="N20" i="4"/>
  <c r="N19" i="4"/>
  <c r="N18" i="4"/>
  <c r="N9" i="4"/>
  <c r="N8" i="4"/>
  <c r="N7" i="4"/>
  <c r="N6" i="4"/>
  <c r="N5" i="4"/>
  <c r="L22" i="4"/>
  <c r="L21" i="4"/>
  <c r="L20" i="4"/>
  <c r="L19" i="4"/>
  <c r="L18" i="4"/>
  <c r="L9" i="4"/>
  <c r="L8" i="4"/>
  <c r="L7" i="4"/>
  <c r="L6" i="4"/>
  <c r="L5" i="4"/>
  <c r="J22" i="4"/>
  <c r="J21" i="4"/>
  <c r="J20" i="4"/>
  <c r="J19" i="4"/>
  <c r="J18" i="4"/>
  <c r="J9" i="4"/>
  <c r="J8" i="4"/>
  <c r="J7" i="4"/>
  <c r="J6" i="4"/>
  <c r="J5" i="4"/>
  <c r="H22" i="4"/>
  <c r="H21" i="4"/>
  <c r="H20" i="4"/>
  <c r="H19" i="4"/>
  <c r="H18" i="4"/>
  <c r="H9" i="4"/>
  <c r="H8" i="4"/>
  <c r="H7" i="4"/>
  <c r="H6" i="4"/>
  <c r="H5" i="4"/>
  <c r="A6" i="1"/>
  <c r="B6" i="1"/>
  <c r="A8" i="1"/>
  <c r="A75" i="4"/>
  <c r="A72" i="4"/>
  <c r="A69" i="4"/>
  <c r="B28" i="4"/>
  <c r="A27" i="4"/>
  <c r="D19" i="4"/>
  <c r="D20" i="4"/>
  <c r="D21" i="4"/>
  <c r="D22" i="4"/>
  <c r="F22" i="4"/>
  <c r="F21" i="4"/>
  <c r="F20" i="4"/>
  <c r="F19" i="4"/>
  <c r="F18" i="4"/>
  <c r="D18" i="4"/>
  <c r="B19" i="4"/>
  <c r="B18" i="4"/>
  <c r="B17" i="4"/>
  <c r="A17" i="4"/>
  <c r="B15" i="4"/>
  <c r="A14" i="4"/>
  <c r="F5" i="4"/>
  <c r="B4" i="4"/>
  <c r="F9" i="4"/>
  <c r="F8" i="4"/>
  <c r="F7" i="4"/>
  <c r="F6" i="4"/>
  <c r="D9" i="4"/>
  <c r="D8" i="4"/>
  <c r="D7" i="4"/>
  <c r="D6" i="4"/>
  <c r="D5" i="4"/>
  <c r="B9" i="4"/>
  <c r="B8" i="4"/>
  <c r="B7" i="4"/>
  <c r="B6" i="4"/>
  <c r="B5" i="4"/>
  <c r="A4" i="4"/>
  <c r="B2" i="4"/>
  <c r="B6" i="3"/>
  <c r="B16" i="3"/>
  <c r="B15" i="3"/>
  <c r="B14" i="3"/>
  <c r="B13" i="3"/>
  <c r="F16" i="3"/>
  <c r="F15" i="3"/>
  <c r="F14" i="3"/>
  <c r="F13" i="3"/>
  <c r="D16" i="3"/>
  <c r="D15" i="3"/>
  <c r="D14" i="3"/>
  <c r="F12" i="3"/>
  <c r="D12" i="3"/>
  <c r="D13" i="3"/>
  <c r="B12" i="3"/>
  <c r="B11" i="3"/>
  <c r="B22" i="3"/>
  <c r="A21" i="3"/>
  <c r="B9" i="3"/>
  <c r="A8" i="3"/>
  <c r="A5" i="3"/>
  <c r="A32" i="1"/>
  <c r="E20" i="1"/>
  <c r="D19" i="1"/>
  <c r="E17" i="1"/>
  <c r="E14" i="1"/>
  <c r="B26" i="1"/>
  <c r="B25" i="1"/>
  <c r="B24" i="1"/>
  <c r="B23" i="1"/>
  <c r="B20" i="1"/>
  <c r="B29" i="1"/>
  <c r="B14" i="1"/>
  <c r="B15" i="1"/>
  <c r="B16" i="1"/>
  <c r="B17" i="1"/>
  <c r="B18" i="1"/>
  <c r="B19" i="1"/>
  <c r="D16" i="1"/>
  <c r="D22" i="1"/>
  <c r="A31" i="1"/>
  <c r="A28" i="1"/>
  <c r="A22" i="1"/>
  <c r="A13" i="1"/>
</calcChain>
</file>

<file path=xl/sharedStrings.xml><?xml version="1.0" encoding="utf-8"?>
<sst xmlns="http://schemas.openxmlformats.org/spreadsheetml/2006/main" count="519" uniqueCount="138">
  <si>
    <t>PRODUCT</t>
  </si>
  <si>
    <t>Stichting MRPI®</t>
  </si>
  <si>
    <t>[kg]</t>
  </si>
  <si>
    <t>A1</t>
  </si>
  <si>
    <t>A2</t>
  </si>
  <si>
    <t>A3</t>
  </si>
  <si>
    <t>A4</t>
  </si>
  <si>
    <t>A5</t>
  </si>
  <si>
    <t>B1</t>
  </si>
  <si>
    <t>B2</t>
  </si>
  <si>
    <t>B3</t>
  </si>
  <si>
    <t>B4</t>
  </si>
  <si>
    <t>B5</t>
  </si>
  <si>
    <t>B6</t>
  </si>
  <si>
    <t>B7</t>
  </si>
  <si>
    <t>C1</t>
  </si>
  <si>
    <t>C2</t>
  </si>
  <si>
    <t>C3</t>
  </si>
  <si>
    <t>C4</t>
  </si>
  <si>
    <t>D</t>
  </si>
  <si>
    <t>ADPE </t>
  </si>
  <si>
    <t>ADPF </t>
  </si>
  <si>
    <t>[MJ] </t>
  </si>
  <si>
    <t>GWP </t>
  </si>
  <si>
    <t>ODP </t>
  </si>
  <si>
    <t>POCP </t>
  </si>
  <si>
    <t>AP </t>
  </si>
  <si>
    <t>EP </t>
  </si>
  <si>
    <t>HWD</t>
  </si>
  <si>
    <t>NHWD</t>
  </si>
  <si>
    <t>RWD</t>
  </si>
  <si>
    <t>CRU</t>
  </si>
  <si>
    <t>MFR</t>
  </si>
  <si>
    <t>MER</t>
  </si>
  <si>
    <t>EET</t>
  </si>
  <si>
    <t>EEE</t>
  </si>
  <si>
    <t>[MJ]</t>
  </si>
  <si>
    <t>PERE</t>
  </si>
  <si>
    <t>PERM</t>
  </si>
  <si>
    <t>PERT</t>
  </si>
  <si>
    <t>PENRE</t>
  </si>
  <si>
    <t>PENRM</t>
  </si>
  <si>
    <t>PENRT</t>
  </si>
  <si>
    <t>SM</t>
  </si>
  <si>
    <t>RSF</t>
  </si>
  <si>
    <t>NRSF</t>
  </si>
  <si>
    <t>FW</t>
  </si>
  <si>
    <t>[m3]</t>
  </si>
  <si>
    <t>[MJ}</t>
  </si>
  <si>
    <t>Kingsfordweg 151</t>
  </si>
  <si>
    <t>1043 GR Amsterdam</t>
  </si>
  <si>
    <t>A1-A3</t>
  </si>
  <si>
    <t>Template English</t>
  </si>
  <si>
    <t>Sjabloon Nederlands</t>
  </si>
  <si>
    <t>Website product</t>
  </si>
  <si>
    <t>[kg / %]</t>
  </si>
  <si>
    <t>COMPONENT (&gt; 1%)</t>
  </si>
  <si>
    <t>Choose language below/Kies taal hieronder</t>
  </si>
  <si>
    <t>PROGRAM INSTRUCTIONS</t>
  </si>
  <si>
    <t>General Program Instructions Stichting MRPI October 2020 FINAL 4.0</t>
  </si>
  <si>
    <t>V.7</t>
  </si>
  <si>
    <t>GWP-total</t>
  </si>
  <si>
    <t>GWP-fossil</t>
  </si>
  <si>
    <t>GWP-biogenic</t>
  </si>
  <si>
    <t>GWP-luluc)</t>
  </si>
  <si>
    <t>AP</t>
  </si>
  <si>
    <t>EP-freshwater</t>
  </si>
  <si>
    <t>EP-marine</t>
  </si>
  <si>
    <t>[mol N eq.]</t>
  </si>
  <si>
    <t>ODP</t>
  </si>
  <si>
    <t>[mol H+ eq.}</t>
  </si>
  <si>
    <t>[kg Sb eq.] </t>
  </si>
  <si>
    <t>[kg CO2 eq.] </t>
  </si>
  <si>
    <t>[kg CFC11 eq.] </t>
  </si>
  <si>
    <t>[kg ethene eq.] </t>
  </si>
  <si>
    <t>[kg SO2 eq.] </t>
  </si>
  <si>
    <t>[kg (PO4 )3- eq.] </t>
  </si>
  <si>
    <t>[kg PO4 eq.]</t>
  </si>
  <si>
    <t>[kg N eq.]</t>
  </si>
  <si>
    <t>EP-terrestrial</t>
  </si>
  <si>
    <t>POCP</t>
  </si>
  <si>
    <t>ADP-minerals&amp;metals</t>
  </si>
  <si>
    <t>ADP-fossil</t>
  </si>
  <si>
    <t>WDP</t>
  </si>
  <si>
    <t>[kg NMVOC eq.]</t>
  </si>
  <si>
    <t>[kg Sb eq.]</t>
  </si>
  <si>
    <t>[MJ, net calorific value]</t>
  </si>
  <si>
    <t>[m3 world eq. Deprived]</t>
  </si>
  <si>
    <t>PM</t>
  </si>
  <si>
    <t>IRP</t>
  </si>
  <si>
    <t>ETP-fw</t>
  </si>
  <si>
    <t>HTTP-c</t>
  </si>
  <si>
    <t>HTTP-nc</t>
  </si>
  <si>
    <t>SQP</t>
  </si>
  <si>
    <t>----</t>
  </si>
  <si>
    <t>CTUh</t>
  </si>
  <si>
    <t>CTUe</t>
  </si>
  <si>
    <t>Disease incidence</t>
  </si>
  <si>
    <t>kBq U235 eq.</t>
  </si>
  <si>
    <t>[kg C]</t>
  </si>
  <si>
    <t>BCCpr</t>
  </si>
  <si>
    <t>BCCpa</t>
  </si>
  <si>
    <t>HTP-c</t>
  </si>
  <si>
    <t>HTP-nc</t>
  </si>
  <si>
    <t>ETE</t>
  </si>
  <si>
    <t>FAETP</t>
  </si>
  <si>
    <t>MAETP</t>
  </si>
  <si>
    <t>TETP</t>
  </si>
  <si>
    <t>ECI</t>
  </si>
  <si>
    <t>ADPE</t>
  </si>
  <si>
    <t>ADPF</t>
  </si>
  <si>
    <t>GWP</t>
  </si>
  <si>
    <t>EP</t>
  </si>
  <si>
    <t>According to EN15804+A1</t>
  </si>
  <si>
    <t>According to EN15804+A2</t>
  </si>
  <si>
    <t>According to EN15804+A2 (+indicators A1)</t>
  </si>
  <si>
    <t>kg Sb eq.</t>
  </si>
  <si>
    <t>MJ</t>
  </si>
  <si>
    <t>kg CO2 eq.</t>
  </si>
  <si>
    <t>kg CFC11 eq.</t>
  </si>
  <si>
    <t>kg ethene eq.</t>
  </si>
  <si>
    <t>kg SO2 eq.</t>
  </si>
  <si>
    <t>kg (PO4 )3- eq.</t>
  </si>
  <si>
    <t>kg DCB-Eq</t>
  </si>
  <si>
    <t>euro</t>
  </si>
  <si>
    <t>kg CO2 eq. </t>
  </si>
  <si>
    <t>kg CFC11 eq. </t>
  </si>
  <si>
    <t>kg PO4 eq.</t>
  </si>
  <si>
    <t>kg N eq.</t>
  </si>
  <si>
    <t>mol N eq.</t>
  </si>
  <si>
    <t>kg NMVOC eq.</t>
  </si>
  <si>
    <t>MJ, net calorific value</t>
  </si>
  <si>
    <t>m3 world eq. Deprived</t>
  </si>
  <si>
    <t>kg</t>
  </si>
  <si>
    <t>m3</t>
  </si>
  <si>
    <t>kg C</t>
  </si>
  <si>
    <t>mol H+ eq.</t>
  </si>
  <si>
    <t>HTP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</si>
</sst>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E+00"/>
  </numFmts>
  <fonts count="14" x14ac:knownFonts="1">
    <font>
      <sz val="11"/>
      <color theme="1"/>
      <name val="Calibri"/>
      <family val="2"/>
      <scheme val="minor"/>
    </font>
    <font>
      <i/>
      <sz val="10"/>
      <color theme="1"/>
      <name val="Arial"/>
      <family val="2"/>
    </font>
    <font>
      <sz val="10"/>
      <color theme="1"/>
      <name val="Arial"/>
      <family val="2"/>
    </font>
    <font>
      <sz val="10"/>
      <color rgb="FF333333"/>
      <name val="Arial"/>
      <family val="2"/>
    </font>
    <font>
      <b/>
      <sz val="12"/>
      <color theme="1"/>
      <name val="Arial"/>
      <family val="2"/>
    </font>
    <font>
      <sz val="10"/>
      <color rgb="FFFF0000"/>
      <name val="Arial"/>
      <family val="2"/>
    </font>
    <font>
      <b/>
      <sz val="10"/>
      <color theme="0"/>
      <name val="Arial"/>
      <family val="2"/>
    </font>
    <font>
      <b/>
      <sz val="10"/>
      <color theme="1"/>
      <name val="Arial"/>
      <family val="2"/>
    </font>
    <font>
      <sz val="10"/>
      <color theme="0"/>
      <name val="Arial"/>
      <family val="2"/>
    </font>
    <font>
      <b/>
      <sz val="10"/>
      <color rgb="FFFF0000"/>
      <name val="Arial"/>
      <family val="2"/>
    </font>
    <font>
      <b/>
      <sz val="10"/>
      <name val="Arial"/>
      <family val="2"/>
    </font>
    <font>
      <u/>
      <sz val="11"/>
      <color theme="10"/>
      <name val="Calibri"/>
      <family val="2"/>
      <scheme val="minor"/>
    </font>
    <font>
      <u/>
      <sz val="11"/>
      <color theme="11"/>
      <name val="Calibri"/>
      <family val="2"/>
      <scheme val="minor"/>
    </font>
    <font>
      <sz val="10"/>
      <color rgb="FF000000"/>
      <name val="Arial"/>
      <family val="2"/>
    </font>
  </fonts>
  <fills count="6">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FF00"/>
        <bgColor rgb="FF000000"/>
      </patternFill>
    </fill>
    <fill>
      <patternFill patternType="solid">
        <fgColor rgb="FF92D05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indexed="64"/>
      </bottom>
      <diagonal/>
    </border>
  </borders>
  <cellStyleXfs count="29">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67">
    <xf numFmtId="0" fontId="0" fillId="0" borderId="0" xfId="0"/>
    <xf numFmtId="0" fontId="2" fillId="2" borderId="0" xfId="0" applyFont="1" applyFill="1"/>
    <xf numFmtId="0" fontId="2" fillId="0" borderId="0" xfId="0" applyFont="1" applyFill="1"/>
    <xf numFmtId="0" fontId="2" fillId="0" borderId="0" xfId="0" applyFont="1"/>
    <xf numFmtId="0" fontId="1" fillId="0" borderId="0" xfId="0" applyFont="1" applyAlignment="1">
      <alignment horizontal="left" vertical="center"/>
    </xf>
    <xf numFmtId="0" fontId="2" fillId="0" borderId="0" xfId="0" applyFont="1" applyBorder="1"/>
    <xf numFmtId="0" fontId="1" fillId="0" borderId="0" xfId="0" applyFont="1" applyBorder="1" applyAlignment="1">
      <alignment horizontal="left" vertical="center"/>
    </xf>
    <xf numFmtId="0" fontId="2" fillId="0" borderId="0" xfId="0" applyFont="1" applyAlignment="1">
      <alignment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Alignment="1">
      <alignment horizontal="left" vertical="center"/>
    </xf>
    <xf numFmtId="0" fontId="5" fillId="0" borderId="0" xfId="0" applyFont="1"/>
    <xf numFmtId="0" fontId="6" fillId="3" borderId="0" xfId="0" applyFont="1" applyFill="1"/>
    <xf numFmtId="0" fontId="2" fillId="0" borderId="0" xfId="0" applyFont="1" applyFill="1" applyBorder="1"/>
    <xf numFmtId="0" fontId="2" fillId="0" borderId="0" xfId="0" applyFont="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Alignment="1">
      <alignment horizontal="right"/>
    </xf>
    <xf numFmtId="0" fontId="8" fillId="0" borderId="0" xfId="0" applyFont="1"/>
    <xf numFmtId="0" fontId="9" fillId="0" borderId="0" xfId="0" applyFont="1"/>
    <xf numFmtId="0" fontId="4" fillId="2" borderId="1" xfId="0" applyFont="1" applyFill="1" applyBorder="1" applyAlignment="1" applyProtection="1">
      <alignment horizontal="right"/>
      <protection locked="0"/>
    </xf>
    <xf numFmtId="0" fontId="2" fillId="2" borderId="1" xfId="0" applyFont="1" applyFill="1" applyBorder="1" applyProtection="1">
      <protection locked="0"/>
    </xf>
    <xf numFmtId="0" fontId="2" fillId="2" borderId="1" xfId="0" applyFont="1" applyFill="1" applyBorder="1" applyAlignment="1" applyProtection="1">
      <alignment wrapText="1"/>
      <protection locked="0"/>
    </xf>
    <xf numFmtId="0" fontId="5" fillId="0" borderId="0" xfId="0" applyFont="1" applyFill="1" applyAlignment="1">
      <alignment vertical="top" wrapText="1"/>
    </xf>
    <xf numFmtId="0" fontId="5" fillId="0" borderId="0" xfId="0" applyFont="1" applyAlignment="1">
      <alignment vertical="top" wrapText="1"/>
    </xf>
    <xf numFmtId="0" fontId="1" fillId="0" borderId="0" xfId="0" applyFont="1" applyFill="1" applyBorder="1" applyAlignment="1">
      <alignment horizontal="left" vertical="center" wrapText="1"/>
    </xf>
    <xf numFmtId="0" fontId="2" fillId="0" borderId="0" xfId="0" applyFont="1" applyAlignment="1">
      <alignment horizontal="center" vertical="center"/>
    </xf>
    <xf numFmtId="0" fontId="1" fillId="0" borderId="0" xfId="0" applyFont="1" applyFill="1" applyBorder="1" applyAlignment="1">
      <alignment horizontal="left" vertical="top" wrapText="1"/>
    </xf>
    <xf numFmtId="0" fontId="5" fillId="0" borderId="0" xfId="0" applyFont="1" applyFill="1" applyAlignment="1"/>
    <xf numFmtId="0" fontId="5" fillId="0" borderId="0" xfId="0" applyFont="1" applyAlignment="1"/>
    <xf numFmtId="0" fontId="5" fillId="0" borderId="0" xfId="0" applyFont="1" applyAlignment="1">
      <alignment vertical="top"/>
    </xf>
    <xf numFmtId="0" fontId="2" fillId="2" borderId="1" xfId="0" applyFont="1" applyFill="1" applyBorder="1" applyAlignment="1" applyProtection="1">
      <alignment horizontal="left" vertical="center" wrapText="1"/>
      <protection locked="0"/>
    </xf>
    <xf numFmtId="11" fontId="2" fillId="2" borderId="1" xfId="0" applyNumberFormat="1" applyFont="1" applyFill="1" applyBorder="1" applyAlignment="1" applyProtection="1">
      <alignment horizontal="right"/>
      <protection locked="0"/>
    </xf>
    <xf numFmtId="11" fontId="2" fillId="2" borderId="1" xfId="0" applyNumberFormat="1" applyFont="1" applyFill="1" applyBorder="1" applyProtection="1">
      <protection locked="0"/>
    </xf>
    <xf numFmtId="164" fontId="2" fillId="2" borderId="1" xfId="0" applyNumberFormat="1" applyFont="1" applyFill="1" applyBorder="1" applyAlignment="1" applyProtection="1">
      <alignment horizontal="right"/>
      <protection locked="0"/>
    </xf>
    <xf numFmtId="0" fontId="2" fillId="0" borderId="0" xfId="0" applyFont="1" applyFill="1" applyBorder="1" applyAlignment="1">
      <alignment horizontal="left" vertical="center"/>
    </xf>
    <xf numFmtId="0" fontId="5" fillId="0" borderId="0" xfId="0" applyFont="1" applyFill="1" applyBorder="1" applyAlignment="1">
      <alignment vertical="top" wrapText="1"/>
    </xf>
    <xf numFmtId="0" fontId="1" fillId="2" borderId="1"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10" fillId="2" borderId="1" xfId="0" applyFont="1" applyFill="1" applyBorder="1"/>
    <xf numFmtId="0" fontId="2" fillId="0" borderId="0" xfId="0" applyFont="1" applyFill="1" applyBorder="1" applyAlignment="1" applyProtection="1">
      <alignment horizontal="left" vertical="center" wrapText="1"/>
      <protection locked="0"/>
    </xf>
    <xf numFmtId="0" fontId="5" fillId="0" borderId="0" xfId="0" applyFont="1" applyFill="1"/>
    <xf numFmtId="0" fontId="13" fillId="0" borderId="0" xfId="0" applyFont="1"/>
    <xf numFmtId="0" fontId="13" fillId="0" borderId="0" xfId="0" applyFont="1" applyAlignment="1" applyProtection="1">
      <alignment horizontal="left" vertical="center" wrapText="1"/>
      <protection locked="0"/>
    </xf>
    <xf numFmtId="0" fontId="13" fillId="4" borderId="1" xfId="0" applyFont="1" applyFill="1" applyBorder="1" applyAlignment="1" applyProtection="1">
      <alignment horizontal="left" vertical="center" wrapText="1"/>
      <protection locked="0"/>
    </xf>
    <xf numFmtId="0" fontId="5" fillId="0" borderId="0" xfId="0" applyFont="1" applyFill="1" applyAlignment="1">
      <alignment vertical="top"/>
    </xf>
    <xf numFmtId="0" fontId="7" fillId="5" borderId="0" xfId="0" applyFont="1" applyFill="1" applyAlignment="1">
      <alignment horizontal="left"/>
    </xf>
    <xf numFmtId="0" fontId="4" fillId="0" borderId="0" xfId="0" applyFont="1" applyFill="1" applyBorder="1" applyAlignment="1" applyProtection="1">
      <alignment horizontal="right"/>
      <protection locked="0"/>
    </xf>
    <xf numFmtId="0" fontId="7" fillId="0" borderId="0" xfId="0" applyFont="1" applyFill="1" applyAlignment="1">
      <alignment horizontal="left"/>
    </xf>
    <xf numFmtId="0" fontId="8" fillId="0" borderId="0" xfId="0" applyFont="1" applyFill="1"/>
    <xf numFmtId="0" fontId="9" fillId="0" borderId="0" xfId="0" applyFont="1" applyFill="1" applyAlignment="1">
      <alignment horizontal="left"/>
    </xf>
    <xf numFmtId="11" fontId="2" fillId="2" borderId="2" xfId="0" applyNumberFormat="1" applyFont="1" applyFill="1" applyBorder="1" applyProtection="1">
      <protection locked="0"/>
    </xf>
    <xf numFmtId="11" fontId="2" fillId="0" borderId="0" xfId="0" applyNumberFormat="1" applyFont="1" applyFill="1" applyBorder="1" applyAlignment="1" applyProtection="1">
      <alignment horizontal="right"/>
      <protection locked="0"/>
    </xf>
    <xf numFmtId="11" fontId="2" fillId="0" borderId="0" xfId="0" applyNumberFormat="1" applyFont="1" applyFill="1" applyBorder="1" applyProtection="1">
      <protection locked="0"/>
    </xf>
    <xf numFmtId="0" fontId="5" fillId="0" borderId="0" xfId="0" applyFont="1" applyFill="1" applyBorder="1" applyAlignment="1">
      <alignment vertical="top"/>
    </xf>
    <xf numFmtId="0" fontId="2" fillId="0" borderId="0" xfId="0" applyFont="1" applyAlignment="1">
      <alignment horizontal="center" wrapText="1"/>
    </xf>
    <xf numFmtId="0" fontId="3" fillId="0" borderId="0" xfId="0" quotePrefix="1" applyFont="1" applyBorder="1" applyAlignment="1">
      <alignment horizontal="center" vertical="center" wrapText="1"/>
    </xf>
    <xf numFmtId="0" fontId="2" fillId="0" borderId="0" xfId="0" applyFont="1" applyAlignment="1">
      <alignment horizontal="center"/>
    </xf>
    <xf numFmtId="11" fontId="2" fillId="0" borderId="0" xfId="0" applyNumberFormat="1" applyFont="1" applyFill="1" applyBorder="1" applyAlignment="1" applyProtection="1">
      <alignment horizontal="left"/>
      <protection locked="0"/>
    </xf>
    <xf numFmtId="0" fontId="7" fillId="0" borderId="0" xfId="0" applyFont="1"/>
    <xf numFmtId="0" fontId="7" fillId="0" borderId="0" xfId="0" applyFont="1" applyFill="1"/>
    <xf numFmtId="0" fontId="5" fillId="0" borderId="0" xfId="0" applyFont="1" applyBorder="1"/>
    <xf numFmtId="0" fontId="5" fillId="0" borderId="0" xfId="0" applyFont="1" applyBorder="1" applyAlignment="1"/>
    <xf numFmtId="11" fontId="2" fillId="0" borderId="3" xfId="0" applyNumberFormat="1" applyFont="1" applyFill="1" applyBorder="1"/>
    <xf numFmtId="0" fontId="2" fillId="2" borderId="1" xfId="0" applyFont="1" applyFill="1" applyBorder="1" applyAlignment="1" applyProtection="1">
      <alignment horizontal="left" vertical="top"/>
      <protection locked="0"/>
    </xf>
    <xf numFmtId="0" fontId="5" fillId="0" borderId="0" xfId="0" applyFont="1" applyFill="1" applyAlignment="1">
      <alignment horizontal="left" vertical="top" wrapText="1"/>
    </xf>
    <xf numFmtId="0" fontId="2" fillId="0" borderId="0" xfId="0" applyFont="1" applyAlignment="1">
      <alignment horizontal="left" vertical="top"/>
    </xf>
    <xf numFmtId="0" fontId="3" fillId="0" borderId="0" xfId="0" applyFont="1" applyAlignment="1">
      <alignment horizontal="center" vertical="center" wrapText="1"/>
    </xf>
  </cellXfs>
  <cellStyles count="29">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E35"/>
  <sheetViews>
    <sheetView tabSelected="1" workbookViewId="0">
      <selection activeCell="A14" sqref="A14"/>
    </sheetView>
  </sheetViews>
  <sheetFormatPr baseColWidth="10" defaultColWidth="8.83203125" defaultRowHeight="13" x14ac:dyDescent="0.15"/>
  <cols>
    <col min="1" max="1" width="54.1640625" style="3" customWidth="1"/>
    <col min="2" max="2" width="28" style="3" customWidth="1"/>
    <col min="3" max="3" width="4.6640625" style="3" customWidth="1"/>
    <col min="4" max="4" width="64.83203125" style="3" customWidth="1"/>
    <col min="5" max="16384" width="8.83203125" style="3"/>
  </cols>
  <sheetData>
    <row r="1" spans="1:5" x14ac:dyDescent="0.15">
      <c r="A1" s="18" t="s">
        <v>57</v>
      </c>
    </row>
    <row r="2" spans="1:5" ht="17.5" customHeight="1" x14ac:dyDescent="0.2">
      <c r="A2" s="19" t="s">
        <v>52</v>
      </c>
      <c r="B2" s="45" t="s">
        <v>60</v>
      </c>
      <c r="D2" s="17" t="s">
        <v>52</v>
      </c>
    </row>
    <row r="3" spans="1:5" s="2" customFormat="1" ht="17.5" customHeight="1" x14ac:dyDescent="0.2">
      <c r="A3" s="46"/>
      <c r="B3" s="47"/>
      <c r="D3" s="48" t="s">
        <v>53</v>
      </c>
    </row>
    <row r="4" spans="1:5" ht="17.5" customHeight="1" x14ac:dyDescent="0.2">
      <c r="A4" s="19" t="s">
        <v>115</v>
      </c>
      <c r="B4" s="49" t="str">
        <f>IF($A$2="Sjabloon Nederlands","Kies type MRPI-EPD certificaat", "Choose type MRPI-EPD certificate")</f>
        <v>Choose type MRPI-EPD certificate</v>
      </c>
      <c r="D4" s="17" t="s">
        <v>113</v>
      </c>
    </row>
    <row r="5" spans="1:5" x14ac:dyDescent="0.15">
      <c r="B5" s="16"/>
      <c r="D5" s="17" t="s">
        <v>114</v>
      </c>
    </row>
    <row r="6" spans="1:5" x14ac:dyDescent="0.15">
      <c r="A6" s="38" t="str">
        <f>IF($A$2="Sjabloon Nederlands","VUL GELE CELLEN", "FILL YELLOW CELLS")</f>
        <v>FILL YELLOW CELLS</v>
      </c>
      <c r="B6" s="18" t="str">
        <f>IF($A$2="Sjabloon Nederlands","Rode tekst = toelichting", "Red text = help")</f>
        <v>Red text = help</v>
      </c>
      <c r="D6" s="17" t="s">
        <v>115</v>
      </c>
    </row>
    <row r="7" spans="1:5" x14ac:dyDescent="0.15">
      <c r="B7" s="16"/>
    </row>
    <row r="8" spans="1:5" x14ac:dyDescent="0.15">
      <c r="A8" s="3" t="str">
        <f>IF($A$2="Sjabloon Nederlands","UITGEVER", "PROGRAMME OPERATOR")</f>
        <v>PROGRAMME OPERATOR</v>
      </c>
    </row>
    <row r="9" spans="1:5" x14ac:dyDescent="0.15">
      <c r="A9" s="3" t="s">
        <v>1</v>
      </c>
    </row>
    <row r="10" spans="1:5" x14ac:dyDescent="0.15">
      <c r="A10" s="3" t="s">
        <v>49</v>
      </c>
    </row>
    <row r="11" spans="1:5" x14ac:dyDescent="0.15">
      <c r="A11" s="3" t="s">
        <v>50</v>
      </c>
    </row>
    <row r="13" spans="1:5" x14ac:dyDescent="0.15">
      <c r="A13" s="3" t="str">
        <f>IF($A$2="Template English","COMPANY INFORMATION", "BEDRIJFSINFORMATIE")</f>
        <v>COMPANY INFORMATION</v>
      </c>
      <c r="D13" s="3" t="s">
        <v>0</v>
      </c>
    </row>
    <row r="14" spans="1:5" ht="15" customHeight="1" x14ac:dyDescent="0.15">
      <c r="A14" s="20"/>
      <c r="B14" s="11" t="str">
        <f>IF($A$2="Template English","Name company", "Naam bedrijf")</f>
        <v>Name company</v>
      </c>
      <c r="D14" s="20"/>
      <c r="E14" s="11" t="str">
        <f>IF($A$2="Template English","Product name", "Naam product")</f>
        <v>Product name</v>
      </c>
    </row>
    <row r="15" spans="1:5" x14ac:dyDescent="0.15">
      <c r="A15" s="20"/>
      <c r="B15" s="11" t="str">
        <f>IF($A$2="Template English","Street+number", "Straat+huisnummer")</f>
        <v>Street+number</v>
      </c>
      <c r="E15" s="11"/>
    </row>
    <row r="16" spans="1:5" x14ac:dyDescent="0.15">
      <c r="A16" s="20"/>
      <c r="B16" s="11" t="str">
        <f>IF($A$2="Template English","Zipcode", "Postcode")</f>
        <v>Zipcode</v>
      </c>
      <c r="D16" s="3" t="str">
        <f>IF($A$2="Sjabloon Nederlands","PRODUCTEENHEID/FUNCTIONELE EENHEID", "DECLARED UNIT/FUNCTIONAL UNIT")</f>
        <v>DECLARED UNIT/FUNCTIONAL UNIT</v>
      </c>
      <c r="E16" s="11"/>
    </row>
    <row r="17" spans="1:5" x14ac:dyDescent="0.15">
      <c r="A17" s="20"/>
      <c r="B17" s="11" t="str">
        <f>IF($A$2="Template English","Town", "Plaats")</f>
        <v>Town</v>
      </c>
      <c r="D17" s="20"/>
      <c r="E17" s="11" t="str">
        <f>IF($A$2="Template English","For example kg or m3 or 1 piece", "Bijvoorbeeld kg of m3 of 1 stuk")</f>
        <v>For example kg or m3 or 1 piece</v>
      </c>
    </row>
    <row r="18" spans="1:5" x14ac:dyDescent="0.15">
      <c r="A18" s="20"/>
      <c r="B18" s="11" t="str">
        <f>IF($A$2="Template English","Telephone", "Telefoon")</f>
        <v>Telephone</v>
      </c>
      <c r="E18" s="11"/>
    </row>
    <row r="19" spans="1:5" x14ac:dyDescent="0.15">
      <c r="A19" s="20"/>
      <c r="B19" s="11" t="str">
        <f>IF($A$2="Template English","Contact company", "Contactpersoon")</f>
        <v>Contact company</v>
      </c>
      <c r="D19" s="3" t="str">
        <f>IF($A$2="Sjabloon Nederlands","BESCHRIJVING VAN HET PRODUCT, max. 180 tekens incl. spaties", "DESCRIPTION OF PRODUCT, max. 180 characters incl. spaces")</f>
        <v>DESCRIPTION OF PRODUCT, max. 180 characters incl. spaces</v>
      </c>
      <c r="E19" s="11"/>
    </row>
    <row r="20" spans="1:5" ht="17.5" customHeight="1" x14ac:dyDescent="0.15">
      <c r="A20" s="20"/>
      <c r="B20" s="11" t="str">
        <f>IF($A$2="Template English","Website company", "Website bedrijf")</f>
        <v>Website company</v>
      </c>
      <c r="D20" s="21"/>
      <c r="E20" s="11" t="str">
        <f>IF($A$2="Template English","Application / Technical function", "Toepassing / Technische functie")</f>
        <v>Application / Technical function</v>
      </c>
    </row>
    <row r="21" spans="1:5" x14ac:dyDescent="0.15">
      <c r="B21" s="11"/>
      <c r="E21" s="11"/>
    </row>
    <row r="22" spans="1:5" x14ac:dyDescent="0.15">
      <c r="A22" s="3" t="str">
        <f>IF($A$2="Sjabloon Nederlands","TOEPASSINGSGEBIED CERTIFICAAT", "SCOPE OF DECLARATION")</f>
        <v>SCOPE OF DECLARATION</v>
      </c>
      <c r="B22" s="11"/>
      <c r="D22" s="3" t="str">
        <f>IF($A$2="Sjabloon Nederlands","MEER INFORMATIE", "MORE INFORMATION")</f>
        <v>MORE INFORMATION</v>
      </c>
      <c r="E22" s="11"/>
    </row>
    <row r="23" spans="1:5" x14ac:dyDescent="0.15">
      <c r="A23" s="20"/>
      <c r="B23" s="11" t="str">
        <f>IF($A$2="Template English","Name LCA specialist", "Naam LCA specialist")</f>
        <v>Name LCA specialist</v>
      </c>
      <c r="D23" s="20"/>
      <c r="E23" s="11" t="s">
        <v>54</v>
      </c>
    </row>
    <row r="24" spans="1:5" x14ac:dyDescent="0.15">
      <c r="A24" s="20"/>
      <c r="B24" s="11" t="str">
        <f>IF($A$2="Template English","Company LCA specialist", "Bedrijf LCA specialist")</f>
        <v>Company LCA specialist</v>
      </c>
    </row>
    <row r="25" spans="1:5" x14ac:dyDescent="0.15">
      <c r="A25" s="20"/>
      <c r="B25" s="11" t="str">
        <f>IF($A$2="Template English","Name recognized verifier", "Naam toetser")</f>
        <v>Name recognized verifier</v>
      </c>
      <c r="D25" s="2"/>
    </row>
    <row r="26" spans="1:5" x14ac:dyDescent="0.15">
      <c r="A26" s="20"/>
      <c r="B26" s="11" t="str">
        <f>IF($A$2="Template English","Company recognized verifier", "Bedrijf toetser")</f>
        <v>Company recognized verifier</v>
      </c>
    </row>
    <row r="27" spans="1:5" x14ac:dyDescent="0.15">
      <c r="B27" s="11"/>
    </row>
    <row r="28" spans="1:5" x14ac:dyDescent="0.15">
      <c r="A28" s="3" t="str">
        <f>IF($A$2="Sjabloon Nederlands","NL/SfB CLASSIFICATIE", "NL/SfB CLASSIFICATION")</f>
        <v>NL/SfB CLASSIFICATION</v>
      </c>
      <c r="B28" s="11"/>
    </row>
    <row r="29" spans="1:5" x14ac:dyDescent="0.15">
      <c r="A29" s="20"/>
      <c r="B29" s="11" t="str">
        <f>IF($A$2="Template English","If known", "Indien bekend")</f>
        <v>If known</v>
      </c>
    </row>
    <row r="31" spans="1:5" x14ac:dyDescent="0.15">
      <c r="A31" s="3" t="str">
        <f>IF($A$2="Sjabloon Nederlands","AFBEELDING", "VISUAL PRODUCT")</f>
        <v>VISUAL PRODUCT</v>
      </c>
    </row>
    <row r="32" spans="1:5" x14ac:dyDescent="0.15">
      <c r="A32" s="12" t="str">
        <f>IF($A$2="Template English","Send pictures separate via mail", "Stuur afbeelding los per mail")</f>
        <v>Send pictures separate via mail</v>
      </c>
    </row>
    <row r="34" spans="1:1" x14ac:dyDescent="0.15">
      <c r="A34" s="3" t="s">
        <v>58</v>
      </c>
    </row>
    <row r="35" spans="1:1" x14ac:dyDescent="0.15">
      <c r="A35" s="12" t="s">
        <v>59</v>
      </c>
    </row>
  </sheetData>
  <sheetProtection formatColumns="0" formatRows="0" selectLockedCells="1"/>
  <dataValidations count="3">
    <dataValidation type="list" allowBlank="1" showInputMessage="1" showErrorMessage="1" sqref="A3" xr:uid="{00000000-0002-0000-0000-000000000000}">
      <formula1>$D$2:$D$4</formula1>
    </dataValidation>
    <dataValidation type="list" allowBlank="1" showInputMessage="1" showErrorMessage="1" sqref="A2" xr:uid="{FC29EBF9-36D8-FA44-B744-FFE488D5FD6C}">
      <formula1>$D$2:$D$3</formula1>
    </dataValidation>
    <dataValidation type="list" allowBlank="1" showErrorMessage="1" sqref="A4" xr:uid="{D10415F5-11A4-A742-8C61-9D897884449B}">
      <formula1>$D$4:$D$6</formula1>
    </dataValidation>
  </dataValidations>
  <pageMargins left="0.7" right="0.7" top="0.75" bottom="0.75" header="0.3" footer="0.3"/>
  <pageSetup paperSize="9" orientation="portrait" horizontalDpi="4294967293" verticalDpi="429496729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B28E1-EAC6-6F4C-A143-959F8426C197}">
  <dimension ref="A1:N81"/>
  <sheetViews>
    <sheetView topLeftCell="A54" workbookViewId="0">
      <selection activeCell="A78" sqref="A78"/>
    </sheetView>
  </sheetViews>
  <sheetFormatPr baseColWidth="10" defaultColWidth="8.83203125" defaultRowHeight="13" x14ac:dyDescent="0.15"/>
  <cols>
    <col min="1" max="1" width="76.1640625" style="3" customWidth="1"/>
    <col min="2" max="2" width="27.5" style="3" customWidth="1"/>
    <col min="3" max="3" width="13.1640625" style="3" customWidth="1"/>
    <col min="4" max="5" width="12.5" style="3" customWidth="1"/>
    <col min="6" max="16384" width="8.83203125" style="3"/>
  </cols>
  <sheetData>
    <row r="1" spans="1:14" x14ac:dyDescent="0.15">
      <c r="A1" s="3" t="str">
        <f>IF('tab 1 v4.0'!$A$2="Template English","DETAILED PRODUCT DESCRIPTION, PART 1","UITGEBREIDE PRODUCTBESCHRIJVING, DEEL 1")</f>
        <v>DETAILED PRODUCT DESCRIPTION, PART 1</v>
      </c>
    </row>
    <row r="2" spans="1:14" s="2" customFormat="1" ht="109" customHeight="1" x14ac:dyDescent="0.15">
      <c r="A2" s="20"/>
      <c r="B2" s="22" t="str">
        <f>IF('tab 1 v4.0'!$A$2="Template English","Production processes, Condition of delivery, Product components, Reference service life (=RSL)","Productie proces, technische gegevens, leveringsvoorwaarden, productonderdelen, referentie levensduur (=RSL)")</f>
        <v>Production processes, Condition of delivery, Product components, Reference service life (=RSL)</v>
      </c>
      <c r="C2" s="34"/>
    </row>
    <row r="3" spans="1:14" s="2" customFormat="1" x14ac:dyDescent="0.15">
      <c r="A3" s="15"/>
    </row>
    <row r="4" spans="1:14" x14ac:dyDescent="0.15">
      <c r="A4" s="3" t="str">
        <f>IF('tab 1 v4.0'!$A$2="Template English","TABLE 1: DETAILED PRODUCT DESCRIPTION","TABEL 1: UITGEBREIDE PRODUCTBESCHRIJVING")</f>
        <v>TABLE 1: DETAILED PRODUCT DESCRIPTION</v>
      </c>
      <c r="B4" s="11" t="str">
        <f>IF('tab 1 v4.0'!$A$2="Template English","if detailed ….. has a table, fill table here","als uitgebreide ….. een tabel heeft, vul die hier in")</f>
        <v>if detailed ….. has a table, fill table here</v>
      </c>
      <c r="C4" s="10"/>
    </row>
    <row r="5" spans="1:14" x14ac:dyDescent="0.15">
      <c r="A5" s="20"/>
      <c r="B5" s="11" t="str">
        <f>IF('tab 1 v4.0'!$A$2="Template English","head, description","kop, beschrijving")</f>
        <v>head, description</v>
      </c>
      <c r="C5" s="20"/>
      <c r="D5" s="11" t="str">
        <f>IF('tab 1 v4.0'!$A$2="Template English","head","kop")</f>
        <v>head</v>
      </c>
      <c r="E5" s="20"/>
      <c r="F5" s="11" t="str">
        <f>IF('tab 1 v4.0'!$A$2="Template English","head","kop")</f>
        <v>head</v>
      </c>
      <c r="G5" s="20"/>
      <c r="H5" s="11" t="str">
        <f>IF('tab 1 v4.0'!$A$2="Template English","head","kop")</f>
        <v>head</v>
      </c>
      <c r="I5" s="20"/>
      <c r="J5" s="11" t="str">
        <f>IF('tab 1 v4.0'!$A$2="Template English","head","kop")</f>
        <v>head</v>
      </c>
      <c r="K5" s="20"/>
      <c r="L5" s="11" t="str">
        <f>IF('tab 1 v4.0'!$A$2="Template English","head","kop")</f>
        <v>head</v>
      </c>
      <c r="M5" s="20"/>
      <c r="N5" s="11" t="str">
        <f>IF('tab 1 v4.0'!$A$2="Template English","head","kop")</f>
        <v>head</v>
      </c>
    </row>
    <row r="6" spans="1:14" x14ac:dyDescent="0.15">
      <c r="A6" s="30"/>
      <c r="B6" s="11" t="str">
        <f>IF('tab 1 v4.0'!$A$2="Template English","description","beschrijving")</f>
        <v>description</v>
      </c>
      <c r="C6" s="30"/>
      <c r="D6" s="11" t="str">
        <f>IF('tab 1 v4.0'!$A$2="Template English","value","waarde")</f>
        <v>value</v>
      </c>
      <c r="E6" s="30"/>
      <c r="F6" s="11" t="str">
        <f>IF('tab 1 v4.0'!$A$2="Template English","value","waarde")</f>
        <v>value</v>
      </c>
      <c r="G6" s="30"/>
      <c r="H6" s="11" t="str">
        <f>IF('tab 1 v4.0'!$A$2="Template English","value","waarde")</f>
        <v>value</v>
      </c>
      <c r="I6" s="30"/>
      <c r="J6" s="11" t="str">
        <f>IF('tab 1 v4.0'!$A$2="Template English","value","waarde")</f>
        <v>value</v>
      </c>
      <c r="K6" s="30"/>
      <c r="L6" s="11" t="str">
        <f>IF('tab 1 v4.0'!$A$2="Template English","value","waarde")</f>
        <v>value</v>
      </c>
      <c r="M6" s="30"/>
      <c r="N6" s="11" t="str">
        <f>IF('tab 1 v4.0'!$A$2="Template English","value","waarde")</f>
        <v>value</v>
      </c>
    </row>
    <row r="7" spans="1:14" x14ac:dyDescent="0.15">
      <c r="A7" s="30"/>
      <c r="B7" s="11" t="str">
        <f>IF('tab 1 v4.0'!$A$2="Template English","description","beschrijving")</f>
        <v>description</v>
      </c>
      <c r="C7" s="30"/>
      <c r="D7" s="11" t="str">
        <f>IF('tab 1 v4.0'!$A$2="Template English","value","waarde")</f>
        <v>value</v>
      </c>
      <c r="E7" s="30"/>
      <c r="F7" s="11" t="str">
        <f>IF('tab 1 v4.0'!$A$2="Template English","value","waarde")</f>
        <v>value</v>
      </c>
      <c r="G7" s="30"/>
      <c r="H7" s="11" t="str">
        <f>IF('tab 1 v4.0'!$A$2="Template English","value","waarde")</f>
        <v>value</v>
      </c>
      <c r="I7" s="30"/>
      <c r="J7" s="11" t="str">
        <f>IF('tab 1 v4.0'!$A$2="Template English","value","waarde")</f>
        <v>value</v>
      </c>
      <c r="K7" s="30"/>
      <c r="L7" s="11" t="str">
        <f>IF('tab 1 v4.0'!$A$2="Template English","value","waarde")</f>
        <v>value</v>
      </c>
      <c r="M7" s="30"/>
      <c r="N7" s="11" t="str">
        <f>IF('tab 1 v4.0'!$A$2="Template English","value","waarde")</f>
        <v>value</v>
      </c>
    </row>
    <row r="8" spans="1:14" x14ac:dyDescent="0.15">
      <c r="A8" s="30"/>
      <c r="B8" s="11" t="str">
        <f>IF('tab 1 v4.0'!$A$2="Template English","description","beschrijving")</f>
        <v>description</v>
      </c>
      <c r="C8" s="30"/>
      <c r="D8" s="11" t="str">
        <f>IF('tab 1 v4.0'!$A$2="Template English","value","waarde")</f>
        <v>value</v>
      </c>
      <c r="E8" s="30"/>
      <c r="F8" s="11" t="str">
        <f>IF('tab 1 v4.0'!$A$2="Template English","value","waarde")</f>
        <v>value</v>
      </c>
      <c r="G8" s="30"/>
      <c r="H8" s="11" t="str">
        <f>IF('tab 1 v4.0'!$A$2="Template English","value","waarde")</f>
        <v>value</v>
      </c>
      <c r="I8" s="30"/>
      <c r="J8" s="11" t="str">
        <f>IF('tab 1 v4.0'!$A$2="Template English","value","waarde")</f>
        <v>value</v>
      </c>
      <c r="K8" s="30"/>
      <c r="L8" s="11" t="str">
        <f>IF('tab 1 v4.0'!$A$2="Template English","value","waarde")</f>
        <v>value</v>
      </c>
      <c r="M8" s="30"/>
      <c r="N8" s="11" t="str">
        <f>IF('tab 1 v4.0'!$A$2="Template English","value","waarde")</f>
        <v>value</v>
      </c>
    </row>
    <row r="9" spans="1:14" x14ac:dyDescent="0.15">
      <c r="A9" s="30"/>
      <c r="B9" s="11" t="str">
        <f>IF('tab 1 v4.0'!$A$2="Template English","description","beschrijving")</f>
        <v>description</v>
      </c>
      <c r="C9" s="30"/>
      <c r="D9" s="11" t="str">
        <f>IF('tab 1 v4.0'!$A$2="Template English","value","waarde")</f>
        <v>value</v>
      </c>
      <c r="E9" s="30"/>
      <c r="F9" s="11" t="str">
        <f>IF('tab 1 v4.0'!$A$2="Template English","value","waarde")</f>
        <v>value</v>
      </c>
      <c r="G9" s="30"/>
      <c r="H9" s="11" t="str">
        <f>IF('tab 1 v4.0'!$A$2="Template English","value","waarde")</f>
        <v>value</v>
      </c>
      <c r="I9" s="30"/>
      <c r="J9" s="11" t="str">
        <f>IF('tab 1 v4.0'!$A$2="Template English","value","waarde")</f>
        <v>value</v>
      </c>
      <c r="K9" s="30"/>
      <c r="L9" s="11" t="str">
        <f>IF('tab 1 v4.0'!$A$2="Template English","value","waarde")</f>
        <v>value</v>
      </c>
      <c r="M9" s="30"/>
      <c r="N9" s="11" t="str">
        <f>IF('tab 1 v4.0'!$A$2="Template English","value","waarde")</f>
        <v>value</v>
      </c>
    </row>
    <row r="10" spans="1:14" x14ac:dyDescent="0.15">
      <c r="A10" s="30"/>
      <c r="B10" s="11" t="str">
        <f>IF('tab 1 v4.0'!$A$2="Template English","description","beschrijving")</f>
        <v>description</v>
      </c>
      <c r="C10" s="30"/>
      <c r="D10" s="11" t="str">
        <f>IF('tab 1 v4.0'!$A$2="Template English","value","waarde")</f>
        <v>value</v>
      </c>
      <c r="E10" s="30"/>
      <c r="F10" s="11" t="str">
        <f>IF('tab 1 v4.0'!$A$2="Template English","value","waarde")</f>
        <v>value</v>
      </c>
      <c r="G10" s="30"/>
      <c r="H10" s="11" t="str">
        <f>IF('tab 1 v4.0'!$A$2="Template English","value","waarde")</f>
        <v>value</v>
      </c>
      <c r="I10" s="30"/>
      <c r="J10" s="11" t="str">
        <f>IF('tab 1 v4.0'!$A$2="Template English","value","waarde")</f>
        <v>value</v>
      </c>
      <c r="K10" s="30"/>
      <c r="L10" s="11" t="str">
        <f>IF('tab 1 v4.0'!$A$2="Template English","value","waarde")</f>
        <v>value</v>
      </c>
      <c r="M10" s="30"/>
      <c r="N10" s="11" t="str">
        <f>IF('tab 1 v4.0'!$A$2="Template English","value","waarde")</f>
        <v>value</v>
      </c>
    </row>
    <row r="11" spans="1:14" x14ac:dyDescent="0.15">
      <c r="A11" s="30"/>
      <c r="B11" s="11" t="str">
        <f>IF('tab 1 v4.0'!$A$2="Template English","description","beschrijving")</f>
        <v>description</v>
      </c>
      <c r="C11" s="30"/>
      <c r="D11" s="11" t="str">
        <f>IF('tab 1 v4.0'!$A$2="Template English","value","waarde")</f>
        <v>value</v>
      </c>
      <c r="E11" s="30"/>
      <c r="F11" s="11" t="str">
        <f>IF('tab 1 v4.0'!$A$2="Template English","value","waarde")</f>
        <v>value</v>
      </c>
      <c r="G11" s="30"/>
      <c r="H11" s="11" t="str">
        <f>IF('tab 1 v4.0'!$A$2="Template English","value","waarde")</f>
        <v>value</v>
      </c>
      <c r="I11" s="30"/>
      <c r="J11" s="11" t="str">
        <f>IF('tab 1 v4.0'!$A$2="Template English","value","waarde")</f>
        <v>value</v>
      </c>
      <c r="K11" s="30"/>
      <c r="L11" s="11" t="str">
        <f>IF('tab 1 v4.0'!$A$2="Template English","value","waarde")</f>
        <v>value</v>
      </c>
      <c r="M11" s="30"/>
      <c r="N11" s="11" t="str">
        <f>IF('tab 1 v4.0'!$A$2="Template English","value","waarde")</f>
        <v>value</v>
      </c>
    </row>
    <row r="12" spans="1:14" x14ac:dyDescent="0.15">
      <c r="A12" s="30"/>
      <c r="B12" s="11" t="str">
        <f>IF('tab 1 v4.0'!$A$2="Template English","description","beschrijving")</f>
        <v>description</v>
      </c>
      <c r="C12" s="30"/>
      <c r="D12" s="11" t="str">
        <f>IF('tab 1 v4.0'!$A$2="Template English","value","waarde")</f>
        <v>value</v>
      </c>
      <c r="E12" s="30"/>
      <c r="F12" s="11" t="str">
        <f>IF('tab 1 v4.0'!$A$2="Template English","value","waarde")</f>
        <v>value</v>
      </c>
      <c r="G12" s="30"/>
      <c r="H12" s="11" t="str">
        <f>IF('tab 1 v4.0'!$A$2="Template English","value","waarde")</f>
        <v>value</v>
      </c>
      <c r="I12" s="30"/>
      <c r="J12" s="11" t="str">
        <f>IF('tab 1 v4.0'!$A$2="Template English","value","waarde")</f>
        <v>value</v>
      </c>
      <c r="K12" s="30"/>
      <c r="L12" s="11" t="str">
        <f>IF('tab 1 v4.0'!$A$2="Template English","value","waarde")</f>
        <v>value</v>
      </c>
      <c r="M12" s="30"/>
      <c r="N12" s="11" t="str">
        <f>IF('tab 1 v4.0'!$A$2="Template English","value","waarde")</f>
        <v>value</v>
      </c>
    </row>
    <row r="13" spans="1:14" s="2" customFormat="1" x14ac:dyDescent="0.15">
      <c r="A13" s="15"/>
    </row>
    <row r="14" spans="1:14" s="2" customFormat="1" x14ac:dyDescent="0.15">
      <c r="A14" s="3" t="str">
        <f>IF('tab 1 v4.0'!$A$2="Template English","DETAILED PRODUCT DESCRIPTION, PART 2","UITGEBREIDE PRODUCTBESCHRIJVING, DEEL 2")</f>
        <v>DETAILED PRODUCT DESCRIPTION, PART 2</v>
      </c>
    </row>
    <row r="15" spans="1:14" s="2" customFormat="1" ht="50" customHeight="1" x14ac:dyDescent="0.15">
      <c r="A15" s="30"/>
      <c r="B15" s="29" t="str">
        <f>IF('tab 1 v4.0'!$A$2="Template English","if detailed….. has a table, continue with text here","als uitgebreide ….. een tabel heeft, ga verder met de tekst hier")</f>
        <v>if detailed….. has a table, continue with text here</v>
      </c>
    </row>
    <row r="16" spans="1:14" s="2" customFormat="1" x14ac:dyDescent="0.15">
      <c r="A16" s="14"/>
    </row>
    <row r="17" spans="1:14" s="2" customFormat="1" x14ac:dyDescent="0.15">
      <c r="A17" s="3" t="str">
        <f>IF('tab 1 v4.0'!$A$2="Template English","TABLE 2: DETAILED PRODUCT DESCRIPTION","TABEL 2: UITGEBREIDE PRODUCTBESCHRIJVING")</f>
        <v>TABLE 2: DETAILED PRODUCT DESCRIPTION</v>
      </c>
      <c r="B17" s="11" t="str">
        <f>IF('tab 1 v4.0'!$A$2="Template English","if detailed ….. has a SECOND table, fill table here","als uitgebreide ….. een TWEEDE tabel heeft, vul die hier in")</f>
        <v>if detailed ….. has a SECOND table, fill table here</v>
      </c>
    </row>
    <row r="18" spans="1:14" s="2" customFormat="1" x14ac:dyDescent="0.15">
      <c r="A18" s="20"/>
      <c r="B18" s="11" t="str">
        <f>IF('tab 1 v4.0'!$A$2="Template English","head, description","kop, beschrijving")</f>
        <v>head, description</v>
      </c>
      <c r="C18" s="20"/>
      <c r="D18" s="11" t="str">
        <f>IF('tab 1 v4.0'!$A$2="Template English","head","kop")</f>
        <v>head</v>
      </c>
      <c r="E18" s="20"/>
      <c r="F18" s="11" t="str">
        <f>IF('tab 1 v4.0'!$A$2="Template English","head","kop")</f>
        <v>head</v>
      </c>
      <c r="G18" s="20"/>
      <c r="H18" s="11" t="str">
        <f>IF('tab 1 v4.0'!$A$2="Template English","head","kop")</f>
        <v>head</v>
      </c>
      <c r="I18" s="20"/>
      <c r="J18" s="11" t="str">
        <f>IF('tab 1 v4.0'!$A$2="Template English","head","kop")</f>
        <v>head</v>
      </c>
      <c r="K18" s="20"/>
      <c r="L18" s="11" t="str">
        <f>IF('tab 1 v4.0'!$A$2="Template English","head","kop")</f>
        <v>head</v>
      </c>
      <c r="M18" s="20"/>
      <c r="N18" s="11" t="str">
        <f>IF('tab 1 v4.0'!$A$2="Template English","head","kop")</f>
        <v>head</v>
      </c>
    </row>
    <row r="19" spans="1:14" s="2" customFormat="1" x14ac:dyDescent="0.15">
      <c r="A19" s="30"/>
      <c r="B19" s="11" t="str">
        <f>IF('tab 1 v4.0'!$A$2="Template English","description","beschrijving")</f>
        <v>description</v>
      </c>
      <c r="C19" s="30"/>
      <c r="D19" s="11" t="str">
        <f>IF('tab 1 v4.0'!$A$2="Template English","value","waarde")</f>
        <v>value</v>
      </c>
      <c r="E19" s="30"/>
      <c r="F19" s="11" t="str">
        <f>IF('tab 1 v4.0'!$A$2="Template English","value","waarde")</f>
        <v>value</v>
      </c>
      <c r="G19" s="30"/>
      <c r="H19" s="11" t="str">
        <f>IF('tab 1 v4.0'!$A$2="Template English","value","waarde")</f>
        <v>value</v>
      </c>
      <c r="I19" s="30"/>
      <c r="J19" s="11" t="str">
        <f>IF('tab 1 v4.0'!$A$2="Template English","value","waarde")</f>
        <v>value</v>
      </c>
      <c r="K19" s="30"/>
      <c r="L19" s="11" t="str">
        <f>IF('tab 1 v4.0'!$A$2="Template English","value","waarde")</f>
        <v>value</v>
      </c>
      <c r="M19" s="30"/>
      <c r="N19" s="11" t="str">
        <f>IF('tab 1 v4.0'!$A$2="Template English","value","waarde")</f>
        <v>value</v>
      </c>
    </row>
    <row r="20" spans="1:14" s="2" customFormat="1" x14ac:dyDescent="0.15">
      <c r="A20" s="30"/>
      <c r="B20" s="11" t="str">
        <f>IF('tab 1 v4.0'!$A$2="Template English","description","beschrijving")</f>
        <v>description</v>
      </c>
      <c r="C20" s="30"/>
      <c r="D20" s="11" t="str">
        <f>IF('tab 1 v4.0'!$A$2="Template English","value","waarde")</f>
        <v>value</v>
      </c>
      <c r="E20" s="30"/>
      <c r="F20" s="11" t="str">
        <f>IF('tab 1 v4.0'!$A$2="Template English","value","waarde")</f>
        <v>value</v>
      </c>
      <c r="G20" s="30"/>
      <c r="H20" s="11" t="str">
        <f>IF('tab 1 v4.0'!$A$2="Template English","value","waarde")</f>
        <v>value</v>
      </c>
      <c r="I20" s="30"/>
      <c r="J20" s="11" t="str">
        <f>IF('tab 1 v4.0'!$A$2="Template English","value","waarde")</f>
        <v>value</v>
      </c>
      <c r="K20" s="30"/>
      <c r="L20" s="11" t="str">
        <f>IF('tab 1 v4.0'!$A$2="Template English","value","waarde")</f>
        <v>value</v>
      </c>
      <c r="M20" s="30"/>
      <c r="N20" s="11" t="str">
        <f>IF('tab 1 v4.0'!$A$2="Template English","value","waarde")</f>
        <v>value</v>
      </c>
    </row>
    <row r="21" spans="1:14" s="2" customFormat="1" x14ac:dyDescent="0.15">
      <c r="A21" s="30"/>
      <c r="B21" s="11" t="str">
        <f>IF('tab 1 v4.0'!$A$2="Template English","description","beschrijving")</f>
        <v>description</v>
      </c>
      <c r="C21" s="30"/>
      <c r="D21" s="11" t="str">
        <f>IF('tab 1 v4.0'!$A$2="Template English","value","waarde")</f>
        <v>value</v>
      </c>
      <c r="E21" s="30"/>
      <c r="F21" s="11" t="str">
        <f>IF('tab 1 v4.0'!$A$2="Template English","value","waarde")</f>
        <v>value</v>
      </c>
      <c r="G21" s="30"/>
      <c r="H21" s="11" t="str">
        <f>IF('tab 1 v4.0'!$A$2="Template English","value","waarde")</f>
        <v>value</v>
      </c>
      <c r="I21" s="30"/>
      <c r="J21" s="11" t="str">
        <f>IF('tab 1 v4.0'!$A$2="Template English","value","waarde")</f>
        <v>value</v>
      </c>
      <c r="K21" s="30"/>
      <c r="L21" s="11" t="str">
        <f>IF('tab 1 v4.0'!$A$2="Template English","value","waarde")</f>
        <v>value</v>
      </c>
      <c r="M21" s="30"/>
      <c r="N21" s="11" t="str">
        <f>IF('tab 1 v4.0'!$A$2="Template English","value","waarde")</f>
        <v>value</v>
      </c>
    </row>
    <row r="22" spans="1:14" s="2" customFormat="1" x14ac:dyDescent="0.15">
      <c r="A22" s="30"/>
      <c r="B22" s="11" t="str">
        <f>IF('tab 1 v4.0'!$A$2="Template English","description","beschrijving")</f>
        <v>description</v>
      </c>
      <c r="C22" s="30"/>
      <c r="D22" s="11" t="str">
        <f>IF('tab 1 v4.0'!$A$2="Template English","value","waarde")</f>
        <v>value</v>
      </c>
      <c r="E22" s="30"/>
      <c r="F22" s="11" t="str">
        <f>IF('tab 1 v4.0'!$A$2="Template English","value","waarde")</f>
        <v>value</v>
      </c>
      <c r="G22" s="30"/>
      <c r="H22" s="11" t="str">
        <f>IF('tab 1 v4.0'!$A$2="Template English","value","waarde")</f>
        <v>value</v>
      </c>
      <c r="I22" s="30"/>
      <c r="J22" s="11" t="str">
        <f>IF('tab 1 v4.0'!$A$2="Template English","value","waarde")</f>
        <v>value</v>
      </c>
      <c r="K22" s="30"/>
      <c r="L22" s="11" t="str">
        <f>IF('tab 1 v4.0'!$A$2="Template English","value","waarde")</f>
        <v>value</v>
      </c>
      <c r="M22" s="30"/>
      <c r="N22" s="11" t="str">
        <f>IF('tab 1 v4.0'!$A$2="Template English","value","waarde")</f>
        <v>value</v>
      </c>
    </row>
    <row r="23" spans="1:14" s="2" customFormat="1" x14ac:dyDescent="0.15">
      <c r="A23" s="30"/>
      <c r="B23" s="11" t="str">
        <f>IF('tab 1 v4.0'!$A$2="Template English","description","beschrijving")</f>
        <v>description</v>
      </c>
      <c r="C23" s="30"/>
      <c r="D23" s="11" t="str">
        <f>IF('tab 1 v4.0'!$A$2="Template English","value","waarde")</f>
        <v>value</v>
      </c>
      <c r="E23" s="30"/>
      <c r="F23" s="11" t="str">
        <f>IF('tab 1 v4.0'!$A$2="Template English","value","waarde")</f>
        <v>value</v>
      </c>
      <c r="G23" s="30"/>
      <c r="H23" s="11" t="str">
        <f>IF('tab 1 v4.0'!$A$2="Template English","value","waarde")</f>
        <v>value</v>
      </c>
      <c r="I23" s="30"/>
      <c r="J23" s="11" t="str">
        <f>IF('tab 1 v4.0'!$A$2="Template English","value","waarde")</f>
        <v>value</v>
      </c>
      <c r="K23" s="30"/>
      <c r="L23" s="11" t="str">
        <f>IF('tab 1 v4.0'!$A$2="Template English","value","waarde")</f>
        <v>value</v>
      </c>
      <c r="M23" s="30"/>
      <c r="N23" s="11" t="str">
        <f>IF('tab 1 v4.0'!$A$2="Template English","value","waarde")</f>
        <v>value</v>
      </c>
    </row>
    <row r="24" spans="1:14" s="2" customFormat="1" x14ac:dyDescent="0.15">
      <c r="A24" s="30"/>
      <c r="B24" s="11" t="str">
        <f>IF('tab 1 v4.0'!$A$2="Template English","description","beschrijving")</f>
        <v>description</v>
      </c>
      <c r="C24" s="30"/>
      <c r="D24" s="11" t="str">
        <f>IF('tab 1 v4.0'!$A$2="Template English","value","waarde")</f>
        <v>value</v>
      </c>
      <c r="E24" s="30"/>
      <c r="F24" s="11" t="str">
        <f>IF('tab 1 v4.0'!$A$2="Template English","value","waarde")</f>
        <v>value</v>
      </c>
      <c r="G24" s="30"/>
      <c r="H24" s="11" t="str">
        <f>IF('tab 1 v4.0'!$A$2="Template English","value","waarde")</f>
        <v>value</v>
      </c>
      <c r="I24" s="30"/>
      <c r="J24" s="11" t="str">
        <f>IF('tab 1 v4.0'!$A$2="Template English","value","waarde")</f>
        <v>value</v>
      </c>
      <c r="K24" s="30"/>
      <c r="L24" s="11" t="str">
        <f>IF('tab 1 v4.0'!$A$2="Template English","value","waarde")</f>
        <v>value</v>
      </c>
      <c r="M24" s="30"/>
      <c r="N24" s="11" t="str">
        <f>IF('tab 1 v4.0'!$A$2="Template English","value","waarde")</f>
        <v>value</v>
      </c>
    </row>
    <row r="25" spans="1:14" s="2" customFormat="1" x14ac:dyDescent="0.15">
      <c r="A25" s="30"/>
      <c r="B25" s="11" t="str">
        <f>IF('tab 1 v4.0'!$A$2="Template English","description","beschrijving")</f>
        <v>description</v>
      </c>
      <c r="C25" s="30"/>
      <c r="D25" s="11" t="str">
        <f>IF('tab 1 v4.0'!$A$2="Template English","value","waarde")</f>
        <v>value</v>
      </c>
      <c r="E25" s="30"/>
      <c r="F25" s="11" t="str">
        <f>IF('tab 1 v4.0'!$A$2="Template English","value","waarde")</f>
        <v>value</v>
      </c>
      <c r="G25" s="30"/>
      <c r="H25" s="11" t="str">
        <f>IF('tab 1 v4.0'!$A$2="Template English","value","waarde")</f>
        <v>value</v>
      </c>
      <c r="I25" s="30"/>
      <c r="J25" s="11" t="str">
        <f>IF('tab 1 v4.0'!$A$2="Template English","value","waarde")</f>
        <v>value</v>
      </c>
      <c r="K25" s="30"/>
      <c r="L25" s="11" t="str">
        <f>IF('tab 1 v4.0'!$A$2="Template English","value","waarde")</f>
        <v>value</v>
      </c>
      <c r="M25" s="30"/>
      <c r="N25" s="11" t="str">
        <f>IF('tab 1 v4.0'!$A$2="Template English","value","waarde")</f>
        <v>value</v>
      </c>
    </row>
    <row r="26" spans="1:14" s="2" customFormat="1" x14ac:dyDescent="0.15">
      <c r="A26" s="15"/>
    </row>
    <row r="27" spans="1:14" s="2" customFormat="1" x14ac:dyDescent="0.15">
      <c r="A27" s="3" t="str">
        <f>IF('tab 1 v4.0'!$A$2="Template English","DETAILED PRODUCT DESCRIPTION, PART 3","UITGEBREIDE PRODUCTBESCHRIJVING, DEEL 3")</f>
        <v>DETAILED PRODUCT DESCRIPTION, PART 3</v>
      </c>
    </row>
    <row r="28" spans="1:14" s="2" customFormat="1" ht="50" customHeight="1" x14ac:dyDescent="0.15">
      <c r="A28" s="30"/>
      <c r="B28" s="29" t="str">
        <f>IF('tab 1 v4.0'!$A$2="Template English","if detailed ….. has a SECOND table, continue with text here","als uitgebreide ….. een TWEEDE tabel heeft, ga verder met de tekst hier")</f>
        <v>if detailed ….. has a SECOND table, continue with text here</v>
      </c>
    </row>
    <row r="29" spans="1:14" s="2" customFormat="1" ht="17" customHeight="1" x14ac:dyDescent="0.15">
      <c r="A29" s="39"/>
      <c r="B29" s="22"/>
    </row>
    <row r="30" spans="1:14" s="2" customFormat="1" x14ac:dyDescent="0.15">
      <c r="A30" s="3" t="str">
        <f>IF('tab 1 v4.0'!$A$2="Template English","TABLE 3: DETAILED PRODUCT DESCRIPTION","TABEL 3: UITGEBREIDE PRODUCTBESCHRIJVING")</f>
        <v>TABLE 3: DETAILED PRODUCT DESCRIPTION</v>
      </c>
      <c r="B30" s="11" t="str">
        <f>IF('tab 1 v4.0'!$A$2="Template English","if detailed ….. has a THIRD table, fill table here","als uitgebreide ….. een DERDE tabel heeft, vul die hier in")</f>
        <v>if detailed ….. has a THIRD table, fill table here</v>
      </c>
    </row>
    <row r="31" spans="1:14" s="2" customFormat="1" x14ac:dyDescent="0.15">
      <c r="A31" s="20"/>
      <c r="B31" s="11" t="str">
        <f>IF('tab 1 v4.0'!$A$2="Template English","head, description","kop, beschrijving")</f>
        <v>head, description</v>
      </c>
      <c r="C31" s="20"/>
      <c r="D31" s="11" t="str">
        <f>IF('tab 1 v4.0'!$A$2="Template English","head","kop")</f>
        <v>head</v>
      </c>
      <c r="E31" s="20"/>
      <c r="F31" s="11" t="str">
        <f>IF('tab 1 v4.0'!$A$2="Template English","head","kop")</f>
        <v>head</v>
      </c>
      <c r="G31" s="20"/>
      <c r="H31" s="11" t="str">
        <f>IF('tab 1 v4.0'!$A$2="Template English","head","kop")</f>
        <v>head</v>
      </c>
      <c r="I31" s="20"/>
      <c r="J31" s="11" t="str">
        <f>IF('tab 1 v4.0'!$A$2="Template English","head","kop")</f>
        <v>head</v>
      </c>
      <c r="K31" s="20"/>
      <c r="L31" s="11" t="str">
        <f>IF('tab 1 v4.0'!$A$2="Template English","head","kop")</f>
        <v>head</v>
      </c>
      <c r="M31" s="20"/>
      <c r="N31" s="11" t="str">
        <f>IF('tab 1 v4.0'!$A$2="Template English","head","kop")</f>
        <v>head</v>
      </c>
    </row>
    <row r="32" spans="1:14" s="2" customFormat="1" x14ac:dyDescent="0.15">
      <c r="A32" s="30"/>
      <c r="B32" s="11" t="str">
        <f>IF('tab 1 v4.0'!$A$2="Template English","description","beschrijving")</f>
        <v>description</v>
      </c>
      <c r="C32" s="30"/>
      <c r="D32" s="11" t="str">
        <f>IF('tab 1 v4.0'!$A$2="Template English","value","waarde")</f>
        <v>value</v>
      </c>
      <c r="E32" s="30"/>
      <c r="F32" s="11" t="str">
        <f>IF('tab 1 v4.0'!$A$2="Template English","value","waarde")</f>
        <v>value</v>
      </c>
      <c r="G32" s="30"/>
      <c r="H32" s="11" t="str">
        <f>IF('tab 1 v4.0'!$A$2="Template English","value","waarde")</f>
        <v>value</v>
      </c>
      <c r="I32" s="30"/>
      <c r="J32" s="11" t="str">
        <f>IF('tab 1 v4.0'!$A$2="Template English","value","waarde")</f>
        <v>value</v>
      </c>
      <c r="K32" s="30"/>
      <c r="L32" s="11" t="str">
        <f>IF('tab 1 v4.0'!$A$2="Template English","value","waarde")</f>
        <v>value</v>
      </c>
      <c r="M32" s="30"/>
      <c r="N32" s="11" t="str">
        <f>IF('tab 1 v4.0'!$A$2="Template English","value","waarde")</f>
        <v>value</v>
      </c>
    </row>
    <row r="33" spans="1:14" s="2" customFormat="1" x14ac:dyDescent="0.15">
      <c r="A33" s="30"/>
      <c r="B33" s="11" t="str">
        <f>IF('tab 1 v4.0'!$A$2="Template English","description","beschrijving")</f>
        <v>description</v>
      </c>
      <c r="C33" s="30"/>
      <c r="D33" s="11" t="str">
        <f>IF('tab 1 v4.0'!$A$2="Template English","value","waarde")</f>
        <v>value</v>
      </c>
      <c r="E33" s="30"/>
      <c r="F33" s="11" t="str">
        <f>IF('tab 1 v4.0'!$A$2="Template English","value","waarde")</f>
        <v>value</v>
      </c>
      <c r="G33" s="30"/>
      <c r="H33" s="11" t="str">
        <f>IF('tab 1 v4.0'!$A$2="Template English","value","waarde")</f>
        <v>value</v>
      </c>
      <c r="I33" s="30"/>
      <c r="J33" s="11" t="str">
        <f>IF('tab 1 v4.0'!$A$2="Template English","value","waarde")</f>
        <v>value</v>
      </c>
      <c r="K33" s="30"/>
      <c r="L33" s="11" t="str">
        <f>IF('tab 1 v4.0'!$A$2="Template English","value","waarde")</f>
        <v>value</v>
      </c>
      <c r="M33" s="30"/>
      <c r="N33" s="11" t="str">
        <f>IF('tab 1 v4.0'!$A$2="Template English","value","waarde")</f>
        <v>value</v>
      </c>
    </row>
    <row r="34" spans="1:14" s="2" customFormat="1" x14ac:dyDescent="0.15">
      <c r="A34" s="30"/>
      <c r="B34" s="11" t="str">
        <f>IF('tab 1 v4.0'!$A$2="Template English","description","beschrijving")</f>
        <v>description</v>
      </c>
      <c r="C34" s="30"/>
      <c r="D34" s="11" t="str">
        <f>IF('tab 1 v4.0'!$A$2="Template English","value","waarde")</f>
        <v>value</v>
      </c>
      <c r="E34" s="30"/>
      <c r="F34" s="11" t="str">
        <f>IF('tab 1 v4.0'!$A$2="Template English","value","waarde")</f>
        <v>value</v>
      </c>
      <c r="G34" s="30"/>
      <c r="H34" s="11" t="str">
        <f>IF('tab 1 v4.0'!$A$2="Template English","value","waarde")</f>
        <v>value</v>
      </c>
      <c r="I34" s="30"/>
      <c r="J34" s="11" t="str">
        <f>IF('tab 1 v4.0'!$A$2="Template English","value","waarde")</f>
        <v>value</v>
      </c>
      <c r="K34" s="30"/>
      <c r="L34" s="11" t="str">
        <f>IF('tab 1 v4.0'!$A$2="Template English","value","waarde")</f>
        <v>value</v>
      </c>
      <c r="M34" s="30"/>
      <c r="N34" s="11" t="str">
        <f>IF('tab 1 v4.0'!$A$2="Template English","value","waarde")</f>
        <v>value</v>
      </c>
    </row>
    <row r="35" spans="1:14" s="2" customFormat="1" x14ac:dyDescent="0.15">
      <c r="A35" s="30"/>
      <c r="B35" s="11" t="str">
        <f>IF('tab 1 v4.0'!$A$2="Template English","description","beschrijving")</f>
        <v>description</v>
      </c>
      <c r="C35" s="30"/>
      <c r="D35" s="11" t="str">
        <f>IF('tab 1 v4.0'!$A$2="Template English","value","waarde")</f>
        <v>value</v>
      </c>
      <c r="E35" s="30"/>
      <c r="F35" s="11" t="str">
        <f>IF('tab 1 v4.0'!$A$2="Template English","value","waarde")</f>
        <v>value</v>
      </c>
      <c r="G35" s="30"/>
      <c r="H35" s="11" t="str">
        <f>IF('tab 1 v4.0'!$A$2="Template English","value","waarde")</f>
        <v>value</v>
      </c>
      <c r="I35" s="30"/>
      <c r="J35" s="11" t="str">
        <f>IF('tab 1 v4.0'!$A$2="Template English","value","waarde")</f>
        <v>value</v>
      </c>
      <c r="K35" s="30"/>
      <c r="L35" s="11" t="str">
        <f>IF('tab 1 v4.0'!$A$2="Template English","value","waarde")</f>
        <v>value</v>
      </c>
      <c r="M35" s="30"/>
      <c r="N35" s="11" t="str">
        <f>IF('tab 1 v4.0'!$A$2="Template English","value","waarde")</f>
        <v>value</v>
      </c>
    </row>
    <row r="36" spans="1:14" s="2" customFormat="1" x14ac:dyDescent="0.15">
      <c r="A36" s="30"/>
      <c r="B36" s="11" t="str">
        <f>IF('tab 1 v4.0'!$A$2="Template English","description","beschrijving")</f>
        <v>description</v>
      </c>
      <c r="C36" s="30"/>
      <c r="D36" s="11" t="str">
        <f>IF('tab 1 v4.0'!$A$2="Template English","value","waarde")</f>
        <v>value</v>
      </c>
      <c r="E36" s="30"/>
      <c r="F36" s="11" t="str">
        <f>IF('tab 1 v4.0'!$A$2="Template English","value","waarde")</f>
        <v>value</v>
      </c>
      <c r="G36" s="30"/>
      <c r="H36" s="11" t="str">
        <f>IF('tab 1 v4.0'!$A$2="Template English","value","waarde")</f>
        <v>value</v>
      </c>
      <c r="I36" s="30"/>
      <c r="J36" s="11" t="str">
        <f>IF('tab 1 v4.0'!$A$2="Template English","value","waarde")</f>
        <v>value</v>
      </c>
      <c r="K36" s="30"/>
      <c r="L36" s="11" t="str">
        <f>IF('tab 1 v4.0'!$A$2="Template English","value","waarde")</f>
        <v>value</v>
      </c>
      <c r="M36" s="30"/>
      <c r="N36" s="11" t="str">
        <f>IF('tab 1 v4.0'!$A$2="Template English","value","waarde")</f>
        <v>value</v>
      </c>
    </row>
    <row r="37" spans="1:14" s="2" customFormat="1" x14ac:dyDescent="0.15">
      <c r="A37" s="30"/>
      <c r="B37" s="11" t="str">
        <f>IF('tab 1 v4.0'!$A$2="Template English","description","beschrijving")</f>
        <v>description</v>
      </c>
      <c r="C37" s="30"/>
      <c r="D37" s="11" t="str">
        <f>IF('tab 1 v4.0'!$A$2="Template English","value","waarde")</f>
        <v>value</v>
      </c>
      <c r="E37" s="30"/>
      <c r="F37" s="11" t="str">
        <f>IF('tab 1 v4.0'!$A$2="Template English","value","waarde")</f>
        <v>value</v>
      </c>
      <c r="G37" s="30"/>
      <c r="H37" s="11" t="str">
        <f>IF('tab 1 v4.0'!$A$2="Template English","value","waarde")</f>
        <v>value</v>
      </c>
      <c r="I37" s="30"/>
      <c r="J37" s="11" t="str">
        <f>IF('tab 1 v4.0'!$A$2="Template English","value","waarde")</f>
        <v>value</v>
      </c>
      <c r="K37" s="30"/>
      <c r="L37" s="11" t="str">
        <f>IF('tab 1 v4.0'!$A$2="Template English","value","waarde")</f>
        <v>value</v>
      </c>
      <c r="M37" s="30"/>
      <c r="N37" s="11" t="str">
        <f>IF('tab 1 v4.0'!$A$2="Template English","value","waarde")</f>
        <v>value</v>
      </c>
    </row>
    <row r="38" spans="1:14" s="2" customFormat="1" x14ac:dyDescent="0.15">
      <c r="A38" s="30"/>
      <c r="B38" s="11" t="str">
        <f>IF('tab 1 v4.0'!$A$2="Template English","description","beschrijving")</f>
        <v>description</v>
      </c>
      <c r="C38" s="30"/>
      <c r="D38" s="11" t="str">
        <f>IF('tab 1 v4.0'!$A$2="Template English","value","waarde")</f>
        <v>value</v>
      </c>
      <c r="E38" s="30"/>
      <c r="F38" s="11" t="str">
        <f>IF('tab 1 v4.0'!$A$2="Template English","value","waarde")</f>
        <v>value</v>
      </c>
      <c r="G38" s="30"/>
      <c r="H38" s="11" t="str">
        <f>IF('tab 1 v4.0'!$A$2="Template English","value","waarde")</f>
        <v>value</v>
      </c>
      <c r="I38" s="30"/>
      <c r="J38" s="11" t="str">
        <f>IF('tab 1 v4.0'!$A$2="Template English","value","waarde")</f>
        <v>value</v>
      </c>
      <c r="K38" s="30"/>
      <c r="L38" s="11" t="str">
        <f>IF('tab 1 v4.0'!$A$2="Template English","value","waarde")</f>
        <v>value</v>
      </c>
      <c r="M38" s="30"/>
      <c r="N38" s="11" t="str">
        <f>IF('tab 1 v4.0'!$A$2="Template English","value","waarde")</f>
        <v>value</v>
      </c>
    </row>
    <row r="39" spans="1:14" s="2" customFormat="1" x14ac:dyDescent="0.15">
      <c r="A39" s="39"/>
      <c r="B39" s="40"/>
      <c r="C39" s="39"/>
      <c r="D39" s="40"/>
      <c r="E39" s="39"/>
      <c r="F39" s="40"/>
      <c r="G39" s="39"/>
      <c r="H39" s="40"/>
      <c r="I39" s="39"/>
      <c r="J39" s="40"/>
      <c r="K39" s="39"/>
      <c r="L39" s="40"/>
      <c r="M39" s="39"/>
      <c r="N39" s="40"/>
    </row>
    <row r="40" spans="1:14" s="2" customFormat="1" x14ac:dyDescent="0.15">
      <c r="A40" s="3" t="str">
        <f>IF('tab 1 v4.0'!$A$2="Template English","DETAILED PRODUCT DESCRIPTION, PART 4","UITGEBREIDE PRODUCTBESCHRIJVING, DEEL 4")</f>
        <v>DETAILED PRODUCT DESCRIPTION, PART 4</v>
      </c>
      <c r="C40" s="39"/>
      <c r="D40" s="40"/>
      <c r="E40" s="39"/>
      <c r="F40" s="40"/>
      <c r="G40" s="39"/>
      <c r="H40" s="40"/>
      <c r="I40" s="39"/>
      <c r="J40" s="40"/>
      <c r="K40" s="39"/>
      <c r="L40" s="40"/>
      <c r="M40" s="39"/>
      <c r="N40" s="40"/>
    </row>
    <row r="41" spans="1:14" s="2" customFormat="1" ht="30" customHeight="1" x14ac:dyDescent="0.15">
      <c r="A41" s="30"/>
      <c r="B41" s="29" t="str">
        <f>IF('tab 1 v4.0'!$A$2="Template English","if detailed ….. has a THIRD table, continue with text here","als uitgebreide ….. een DERDE tabel heeft, ga verder met de tekst hier")</f>
        <v>if detailed ….. has a THIRD table, continue with text here</v>
      </c>
      <c r="C41" s="39"/>
      <c r="D41" s="40"/>
      <c r="E41" s="39"/>
      <c r="F41" s="40"/>
      <c r="G41" s="39"/>
      <c r="H41" s="40"/>
      <c r="I41" s="39"/>
      <c r="J41" s="40"/>
      <c r="K41" s="39"/>
      <c r="L41" s="40"/>
      <c r="M41" s="39"/>
      <c r="N41" s="40"/>
    </row>
    <row r="42" spans="1:14" s="2" customFormat="1" ht="15" customHeight="1" x14ac:dyDescent="0.15">
      <c r="A42" s="39"/>
      <c r="B42" s="22"/>
      <c r="C42" s="39"/>
      <c r="D42" s="40"/>
      <c r="E42" s="39"/>
      <c r="F42" s="40"/>
      <c r="G42" s="39"/>
      <c r="H42" s="40"/>
      <c r="I42" s="39"/>
      <c r="J42" s="40"/>
      <c r="K42" s="39"/>
      <c r="L42" s="40"/>
      <c r="M42" s="39"/>
      <c r="N42" s="40"/>
    </row>
    <row r="43" spans="1:14" s="2" customFormat="1" x14ac:dyDescent="0.15">
      <c r="A43" s="3" t="str">
        <f>IF('tab 1 v4.0'!$A$2="Template English","TABLE 4: DETAILED PRODUCT DESCRIPTION","TABEL 4: UITGEBREIDE PRODUCTBESCHRIJVING")</f>
        <v>TABLE 4: DETAILED PRODUCT DESCRIPTION</v>
      </c>
      <c r="B43" s="11" t="str">
        <f>IF('tab 1 v4.0'!$A$2="Template English","if detailed ….. has a FOURTH table, fill table here","als uitgebreide ….. een VIERDE tabel heeft, vul die hier in")</f>
        <v>if detailed ….. has a FOURTH table, fill table here</v>
      </c>
    </row>
    <row r="44" spans="1:14" s="2" customFormat="1" x14ac:dyDescent="0.15">
      <c r="A44" s="20"/>
      <c r="B44" s="11" t="str">
        <f>IF('tab 1 v4.0'!$A$2="Template English","head, description","kop, beschrijving")</f>
        <v>head, description</v>
      </c>
      <c r="C44" s="20"/>
      <c r="D44" s="11" t="str">
        <f>IF('tab 1 v4.0'!$A$2="Template English","head","kop")</f>
        <v>head</v>
      </c>
      <c r="E44" s="20"/>
      <c r="F44" s="11" t="str">
        <f>IF('tab 1 v4.0'!$A$2="Template English","head","kop")</f>
        <v>head</v>
      </c>
      <c r="G44" s="20"/>
      <c r="H44" s="11" t="str">
        <f>IF('tab 1 v4.0'!$A$2="Template English","head","kop")</f>
        <v>head</v>
      </c>
      <c r="I44" s="20"/>
      <c r="J44" s="11" t="str">
        <f>IF('tab 1 v4.0'!$A$2="Template English","head","kop")</f>
        <v>head</v>
      </c>
      <c r="K44" s="20"/>
      <c r="L44" s="11" t="str">
        <f>IF('tab 1 v4.0'!$A$2="Template English","head","kop")</f>
        <v>head</v>
      </c>
      <c r="M44" s="20"/>
      <c r="N44" s="11" t="str">
        <f>IF('tab 1 v4.0'!$A$2="Template English","head","kop")</f>
        <v>head</v>
      </c>
    </row>
    <row r="45" spans="1:14" s="2" customFormat="1" x14ac:dyDescent="0.15">
      <c r="A45" s="30"/>
      <c r="B45" s="11" t="str">
        <f>IF('tab 1 v4.0'!$A$2="Template English","description","beschrijving")</f>
        <v>description</v>
      </c>
      <c r="C45" s="30"/>
      <c r="D45" s="11" t="str">
        <f>IF('tab 1 v4.0'!$A$2="Template English","value","waarde")</f>
        <v>value</v>
      </c>
      <c r="E45" s="30"/>
      <c r="F45" s="11" t="str">
        <f>IF('tab 1 v4.0'!$A$2="Template English","value","waarde")</f>
        <v>value</v>
      </c>
      <c r="G45" s="30"/>
      <c r="H45" s="11" t="str">
        <f>IF('tab 1 v4.0'!$A$2="Template English","value","waarde")</f>
        <v>value</v>
      </c>
      <c r="I45" s="30"/>
      <c r="J45" s="11" t="str">
        <f>IF('tab 1 v4.0'!$A$2="Template English","value","waarde")</f>
        <v>value</v>
      </c>
      <c r="K45" s="30"/>
      <c r="L45" s="11" t="str">
        <f>IF('tab 1 v4.0'!$A$2="Template English","value","waarde")</f>
        <v>value</v>
      </c>
      <c r="M45" s="30"/>
      <c r="N45" s="11" t="str">
        <f>IF('tab 1 v4.0'!$A$2="Template English","value","waarde")</f>
        <v>value</v>
      </c>
    </row>
    <row r="46" spans="1:14" s="2" customFormat="1" x14ac:dyDescent="0.15">
      <c r="A46" s="30"/>
      <c r="B46" s="11" t="str">
        <f>IF('tab 1 v4.0'!$A$2="Template English","description","beschrijving")</f>
        <v>description</v>
      </c>
      <c r="C46" s="30"/>
      <c r="D46" s="11" t="str">
        <f>IF('tab 1 v4.0'!$A$2="Template English","value","waarde")</f>
        <v>value</v>
      </c>
      <c r="E46" s="30"/>
      <c r="F46" s="11" t="str">
        <f>IF('tab 1 v4.0'!$A$2="Template English","value","waarde")</f>
        <v>value</v>
      </c>
      <c r="G46" s="30"/>
      <c r="H46" s="11" t="str">
        <f>IF('tab 1 v4.0'!$A$2="Template English","value","waarde")</f>
        <v>value</v>
      </c>
      <c r="I46" s="30"/>
      <c r="J46" s="11" t="str">
        <f>IF('tab 1 v4.0'!$A$2="Template English","value","waarde")</f>
        <v>value</v>
      </c>
      <c r="K46" s="30"/>
      <c r="L46" s="11" t="str">
        <f>IF('tab 1 v4.0'!$A$2="Template English","value","waarde")</f>
        <v>value</v>
      </c>
      <c r="M46" s="30"/>
      <c r="N46" s="11" t="str">
        <f>IF('tab 1 v4.0'!$A$2="Template English","value","waarde")</f>
        <v>value</v>
      </c>
    </row>
    <row r="47" spans="1:14" s="2" customFormat="1" x14ac:dyDescent="0.15">
      <c r="A47" s="30"/>
      <c r="B47" s="11" t="str">
        <f>IF('tab 1 v4.0'!$A$2="Template English","description","beschrijving")</f>
        <v>description</v>
      </c>
      <c r="C47" s="30"/>
      <c r="D47" s="11" t="str">
        <f>IF('tab 1 v4.0'!$A$2="Template English","value","waarde")</f>
        <v>value</v>
      </c>
      <c r="E47" s="30"/>
      <c r="F47" s="11" t="str">
        <f>IF('tab 1 v4.0'!$A$2="Template English","value","waarde")</f>
        <v>value</v>
      </c>
      <c r="G47" s="30"/>
      <c r="H47" s="11" t="str">
        <f>IF('tab 1 v4.0'!$A$2="Template English","value","waarde")</f>
        <v>value</v>
      </c>
      <c r="I47" s="30"/>
      <c r="J47" s="11" t="str">
        <f>IF('tab 1 v4.0'!$A$2="Template English","value","waarde")</f>
        <v>value</v>
      </c>
      <c r="K47" s="30"/>
      <c r="L47" s="11" t="str">
        <f>IF('tab 1 v4.0'!$A$2="Template English","value","waarde")</f>
        <v>value</v>
      </c>
      <c r="M47" s="30"/>
      <c r="N47" s="11" t="str">
        <f>IF('tab 1 v4.0'!$A$2="Template English","value","waarde")</f>
        <v>value</v>
      </c>
    </row>
    <row r="48" spans="1:14" s="2" customFormat="1" x14ac:dyDescent="0.15">
      <c r="A48" s="30"/>
      <c r="B48" s="11" t="str">
        <f>IF('tab 1 v4.0'!$A$2="Template English","description","beschrijving")</f>
        <v>description</v>
      </c>
      <c r="C48" s="30"/>
      <c r="D48" s="11" t="str">
        <f>IF('tab 1 v4.0'!$A$2="Template English","value","waarde")</f>
        <v>value</v>
      </c>
      <c r="E48" s="30"/>
      <c r="F48" s="11" t="str">
        <f>IF('tab 1 v4.0'!$A$2="Template English","value","waarde")</f>
        <v>value</v>
      </c>
      <c r="G48" s="30"/>
      <c r="H48" s="11" t="str">
        <f>IF('tab 1 v4.0'!$A$2="Template English","value","waarde")</f>
        <v>value</v>
      </c>
      <c r="I48" s="30"/>
      <c r="J48" s="11" t="str">
        <f>IF('tab 1 v4.0'!$A$2="Template English","value","waarde")</f>
        <v>value</v>
      </c>
      <c r="K48" s="30"/>
      <c r="L48" s="11" t="str">
        <f>IF('tab 1 v4.0'!$A$2="Template English","value","waarde")</f>
        <v>value</v>
      </c>
      <c r="M48" s="30"/>
      <c r="N48" s="11" t="str">
        <f>IF('tab 1 v4.0'!$A$2="Template English","value","waarde")</f>
        <v>value</v>
      </c>
    </row>
    <row r="49" spans="1:14" s="2" customFormat="1" x14ac:dyDescent="0.15">
      <c r="A49" s="30"/>
      <c r="B49" s="11" t="str">
        <f>IF('tab 1 v4.0'!$A$2="Template English","description","beschrijving")</f>
        <v>description</v>
      </c>
      <c r="C49" s="30"/>
      <c r="D49" s="11" t="str">
        <f>IF('tab 1 v4.0'!$A$2="Template English","value","waarde")</f>
        <v>value</v>
      </c>
      <c r="E49" s="30"/>
      <c r="F49" s="11" t="str">
        <f>IF('tab 1 v4.0'!$A$2="Template English","value","waarde")</f>
        <v>value</v>
      </c>
      <c r="G49" s="30"/>
      <c r="H49" s="11" t="str">
        <f>IF('tab 1 v4.0'!$A$2="Template English","value","waarde")</f>
        <v>value</v>
      </c>
      <c r="I49" s="30"/>
      <c r="J49" s="11" t="str">
        <f>IF('tab 1 v4.0'!$A$2="Template English","value","waarde")</f>
        <v>value</v>
      </c>
      <c r="K49" s="30"/>
      <c r="L49" s="11" t="str">
        <f>IF('tab 1 v4.0'!$A$2="Template English","value","waarde")</f>
        <v>value</v>
      </c>
      <c r="M49" s="30"/>
      <c r="N49" s="11" t="str">
        <f>IF('tab 1 v4.0'!$A$2="Template English","value","waarde")</f>
        <v>value</v>
      </c>
    </row>
    <row r="50" spans="1:14" s="2" customFormat="1" x14ac:dyDescent="0.15">
      <c r="A50" s="30"/>
      <c r="B50" s="11" t="str">
        <f>IF('tab 1 v4.0'!$A$2="Template English","description","beschrijving")</f>
        <v>description</v>
      </c>
      <c r="C50" s="30"/>
      <c r="D50" s="11" t="str">
        <f>IF('tab 1 v4.0'!$A$2="Template English","value","waarde")</f>
        <v>value</v>
      </c>
      <c r="E50" s="30"/>
      <c r="F50" s="11" t="str">
        <f>IF('tab 1 v4.0'!$A$2="Template English","value","waarde")</f>
        <v>value</v>
      </c>
      <c r="G50" s="30"/>
      <c r="H50" s="11" t="str">
        <f>IF('tab 1 v4.0'!$A$2="Template English","value","waarde")</f>
        <v>value</v>
      </c>
      <c r="I50" s="30"/>
      <c r="J50" s="11" t="str">
        <f>IF('tab 1 v4.0'!$A$2="Template English","value","waarde")</f>
        <v>value</v>
      </c>
      <c r="K50" s="30"/>
      <c r="L50" s="11" t="str">
        <f>IF('tab 1 v4.0'!$A$2="Template English","value","waarde")</f>
        <v>value</v>
      </c>
      <c r="M50" s="30"/>
      <c r="N50" s="11" t="str">
        <f>IF('tab 1 v4.0'!$A$2="Template English","value","waarde")</f>
        <v>value</v>
      </c>
    </row>
    <row r="51" spans="1:14" s="2" customFormat="1" x14ac:dyDescent="0.15">
      <c r="A51" s="30"/>
      <c r="B51" s="11" t="str">
        <f>IF('tab 1 v4.0'!$A$2="Template English","description","beschrijving")</f>
        <v>description</v>
      </c>
      <c r="C51" s="30"/>
      <c r="D51" s="11" t="str">
        <f>IF('tab 1 v4.0'!$A$2="Template English","value","waarde")</f>
        <v>value</v>
      </c>
      <c r="E51" s="30"/>
      <c r="F51" s="11" t="str">
        <f>IF('tab 1 v4.0'!$A$2="Template English","value","waarde")</f>
        <v>value</v>
      </c>
      <c r="G51" s="30"/>
      <c r="H51" s="11" t="str">
        <f>IF('tab 1 v4.0'!$A$2="Template English","value","waarde")</f>
        <v>value</v>
      </c>
      <c r="I51" s="30"/>
      <c r="J51" s="11" t="str">
        <f>IF('tab 1 v4.0'!$A$2="Template English","value","waarde")</f>
        <v>value</v>
      </c>
      <c r="K51" s="30"/>
      <c r="L51" s="11" t="str">
        <f>IF('tab 1 v4.0'!$A$2="Template English","value","waarde")</f>
        <v>value</v>
      </c>
      <c r="M51" s="30"/>
      <c r="N51" s="11" t="str">
        <f>IF('tab 1 v4.0'!$A$2="Template English","value","waarde")</f>
        <v>value</v>
      </c>
    </row>
    <row r="52" spans="1:14" x14ac:dyDescent="0.15">
      <c r="A52" s="4"/>
    </row>
    <row r="53" spans="1:14" s="2" customFormat="1" x14ac:dyDescent="0.15">
      <c r="A53" s="3" t="str">
        <f>IF('tab 1 v4.0'!$A$2="Template English","DETAILED PRODUCT DESCRIPTION, PART 5","UITGEBREIDE PRODUCTBESCHRIJVING, DEEL 5")</f>
        <v>DETAILED PRODUCT DESCRIPTION, PART 5</v>
      </c>
      <c r="C53" s="39"/>
      <c r="D53" s="40"/>
      <c r="E53" s="39"/>
      <c r="F53" s="40"/>
      <c r="G53" s="39"/>
      <c r="H53" s="40"/>
      <c r="I53" s="39"/>
      <c r="J53" s="40"/>
      <c r="K53" s="39"/>
      <c r="L53" s="40"/>
      <c r="M53" s="39"/>
      <c r="N53" s="40"/>
    </row>
    <row r="54" spans="1:14" s="2" customFormat="1" ht="30" customHeight="1" x14ac:dyDescent="0.15">
      <c r="A54" s="30"/>
      <c r="B54" s="29" t="str">
        <f>IF('tab 1 v4.0'!$A$2="Template English","if detailed ….. has a FOURTH table, continue with text here","als uitgebreide ….. een VIERDE tabel heeft, ga verder met de tekst hier")</f>
        <v>if detailed ….. has a FOURTH table, continue with text here</v>
      </c>
      <c r="C54" s="39"/>
      <c r="D54" s="40"/>
      <c r="E54" s="39"/>
      <c r="F54" s="40"/>
      <c r="G54" s="39"/>
      <c r="H54" s="40"/>
      <c r="I54" s="39"/>
      <c r="J54" s="40"/>
      <c r="K54" s="39"/>
      <c r="L54" s="40"/>
      <c r="M54" s="39"/>
      <c r="N54" s="40"/>
    </row>
    <row r="55" spans="1:14" x14ac:dyDescent="0.15">
      <c r="A55" s="4"/>
    </row>
    <row r="56" spans="1:14" s="2" customFormat="1" x14ac:dyDescent="0.15">
      <c r="A56" s="3" t="str">
        <f>IF('tab 1 v4.0'!$A$2="Template English","TABLE 5: DETAILED PRODUCT DESCRIPTION","TABEL 5: UITGEBREIDE PRODUCTBESCHRIJVING")</f>
        <v>TABLE 5: DETAILED PRODUCT DESCRIPTION</v>
      </c>
      <c r="B56" s="11" t="str">
        <f>IF('tab 1 v4.0'!$A$2="Template English","if detailed ….. has a FIFTH table, fill table here","als uitgebreide ….. een VIJFDE tabel heeft, vul die hier in")</f>
        <v>if detailed ….. has a FIFTH table, fill table here</v>
      </c>
    </row>
    <row r="57" spans="1:14" s="2" customFormat="1" x14ac:dyDescent="0.15">
      <c r="A57" s="20"/>
      <c r="B57" s="11" t="str">
        <f>IF('tab 1 v4.0'!$A$2="Template English","head, description","kop, beschrijving")</f>
        <v>head, description</v>
      </c>
      <c r="C57" s="20"/>
      <c r="D57" s="11" t="str">
        <f>IF('tab 1 v4.0'!$A$2="Template English","head","kop")</f>
        <v>head</v>
      </c>
      <c r="E57" s="20"/>
      <c r="F57" s="11" t="str">
        <f>IF('tab 1 v4.0'!$A$2="Template English","head","kop")</f>
        <v>head</v>
      </c>
      <c r="G57" s="20"/>
      <c r="H57" s="11" t="str">
        <f>IF('tab 1 v4.0'!$A$2="Template English","head","kop")</f>
        <v>head</v>
      </c>
      <c r="I57" s="20"/>
      <c r="J57" s="11" t="str">
        <f>IF('tab 1 v4.0'!$A$2="Template English","head","kop")</f>
        <v>head</v>
      </c>
      <c r="K57" s="20"/>
      <c r="L57" s="11" t="str">
        <f>IF('tab 1 v4.0'!$A$2="Template English","head","kop")</f>
        <v>head</v>
      </c>
      <c r="M57" s="20"/>
      <c r="N57" s="11" t="str">
        <f>IF('tab 1 v4.0'!$A$2="Template English","head","kop")</f>
        <v>head</v>
      </c>
    </row>
    <row r="58" spans="1:14" s="2" customFormat="1" x14ac:dyDescent="0.15">
      <c r="A58" s="30"/>
      <c r="B58" s="11" t="str">
        <f>IF('tab 1 v4.0'!$A$2="Template English","description","beschrijving")</f>
        <v>description</v>
      </c>
      <c r="C58" s="30"/>
      <c r="D58" s="11" t="str">
        <f>IF('tab 1 v4.0'!$A$2="Template English","value","waarde")</f>
        <v>value</v>
      </c>
      <c r="E58" s="30"/>
      <c r="F58" s="11" t="str">
        <f>IF('tab 1 v4.0'!$A$2="Template English","value","waarde")</f>
        <v>value</v>
      </c>
      <c r="G58" s="30"/>
      <c r="H58" s="11" t="str">
        <f>IF('tab 1 v4.0'!$A$2="Template English","value","waarde")</f>
        <v>value</v>
      </c>
      <c r="I58" s="30"/>
      <c r="J58" s="11" t="str">
        <f>IF('tab 1 v4.0'!$A$2="Template English","value","waarde")</f>
        <v>value</v>
      </c>
      <c r="K58" s="30"/>
      <c r="L58" s="11" t="str">
        <f>IF('tab 1 v4.0'!$A$2="Template English","value","waarde")</f>
        <v>value</v>
      </c>
      <c r="M58" s="30"/>
      <c r="N58" s="11" t="str">
        <f>IF('tab 1 v4.0'!$A$2="Template English","value","waarde")</f>
        <v>value</v>
      </c>
    </row>
    <row r="59" spans="1:14" s="2" customFormat="1" x14ac:dyDescent="0.15">
      <c r="A59" s="30"/>
      <c r="B59" s="11" t="str">
        <f>IF('tab 1 v4.0'!$A$2="Template English","description","beschrijving")</f>
        <v>description</v>
      </c>
      <c r="C59" s="30"/>
      <c r="D59" s="11" t="str">
        <f>IF('tab 1 v4.0'!$A$2="Template English","value","waarde")</f>
        <v>value</v>
      </c>
      <c r="E59" s="30"/>
      <c r="F59" s="11" t="str">
        <f>IF('tab 1 v4.0'!$A$2="Template English","value","waarde")</f>
        <v>value</v>
      </c>
      <c r="G59" s="30"/>
      <c r="H59" s="11" t="str">
        <f>IF('tab 1 v4.0'!$A$2="Template English","value","waarde")</f>
        <v>value</v>
      </c>
      <c r="I59" s="30"/>
      <c r="J59" s="11" t="str">
        <f>IF('tab 1 v4.0'!$A$2="Template English","value","waarde")</f>
        <v>value</v>
      </c>
      <c r="K59" s="30"/>
      <c r="L59" s="11" t="str">
        <f>IF('tab 1 v4.0'!$A$2="Template English","value","waarde")</f>
        <v>value</v>
      </c>
      <c r="M59" s="30"/>
      <c r="N59" s="11" t="str">
        <f>IF('tab 1 v4.0'!$A$2="Template English","value","waarde")</f>
        <v>value</v>
      </c>
    </row>
    <row r="60" spans="1:14" s="2" customFormat="1" x14ac:dyDescent="0.15">
      <c r="A60" s="30"/>
      <c r="B60" s="11" t="str">
        <f>IF('tab 1 v4.0'!$A$2="Template English","description","beschrijving")</f>
        <v>description</v>
      </c>
      <c r="C60" s="30"/>
      <c r="D60" s="11" t="str">
        <f>IF('tab 1 v4.0'!$A$2="Template English","value","waarde")</f>
        <v>value</v>
      </c>
      <c r="E60" s="30"/>
      <c r="F60" s="11" t="str">
        <f>IF('tab 1 v4.0'!$A$2="Template English","value","waarde")</f>
        <v>value</v>
      </c>
      <c r="G60" s="30"/>
      <c r="H60" s="11" t="str">
        <f>IF('tab 1 v4.0'!$A$2="Template English","value","waarde")</f>
        <v>value</v>
      </c>
      <c r="I60" s="30"/>
      <c r="J60" s="11" t="str">
        <f>IF('tab 1 v4.0'!$A$2="Template English","value","waarde")</f>
        <v>value</v>
      </c>
      <c r="K60" s="30"/>
      <c r="L60" s="11" t="str">
        <f>IF('tab 1 v4.0'!$A$2="Template English","value","waarde")</f>
        <v>value</v>
      </c>
      <c r="M60" s="30"/>
      <c r="N60" s="11" t="str">
        <f>IF('tab 1 v4.0'!$A$2="Template English","value","waarde")</f>
        <v>value</v>
      </c>
    </row>
    <row r="61" spans="1:14" s="2" customFormat="1" x14ac:dyDescent="0.15">
      <c r="A61" s="30"/>
      <c r="B61" s="11" t="str">
        <f>IF('tab 1 v4.0'!$A$2="Template English","description","beschrijving")</f>
        <v>description</v>
      </c>
      <c r="C61" s="30"/>
      <c r="D61" s="11" t="str">
        <f>IF('tab 1 v4.0'!$A$2="Template English","value","waarde")</f>
        <v>value</v>
      </c>
      <c r="E61" s="30"/>
      <c r="F61" s="11" t="str">
        <f>IF('tab 1 v4.0'!$A$2="Template English","value","waarde")</f>
        <v>value</v>
      </c>
      <c r="G61" s="30"/>
      <c r="H61" s="11" t="str">
        <f>IF('tab 1 v4.0'!$A$2="Template English","value","waarde")</f>
        <v>value</v>
      </c>
      <c r="I61" s="30"/>
      <c r="J61" s="11" t="str">
        <f>IF('tab 1 v4.0'!$A$2="Template English","value","waarde")</f>
        <v>value</v>
      </c>
      <c r="K61" s="30"/>
      <c r="L61" s="11" t="str">
        <f>IF('tab 1 v4.0'!$A$2="Template English","value","waarde")</f>
        <v>value</v>
      </c>
      <c r="M61" s="30"/>
      <c r="N61" s="11" t="str">
        <f>IF('tab 1 v4.0'!$A$2="Template English","value","waarde")</f>
        <v>value</v>
      </c>
    </row>
    <row r="62" spans="1:14" s="2" customFormat="1" x14ac:dyDescent="0.15">
      <c r="A62" s="30"/>
      <c r="B62" s="11" t="str">
        <f>IF('tab 1 v4.0'!$A$2="Template English","description","beschrijving")</f>
        <v>description</v>
      </c>
      <c r="C62" s="30"/>
      <c r="D62" s="11" t="str">
        <f>IF('tab 1 v4.0'!$A$2="Template English","value","waarde")</f>
        <v>value</v>
      </c>
      <c r="E62" s="30"/>
      <c r="F62" s="11" t="str">
        <f>IF('tab 1 v4.0'!$A$2="Template English","value","waarde")</f>
        <v>value</v>
      </c>
      <c r="G62" s="30"/>
      <c r="H62" s="11" t="str">
        <f>IF('tab 1 v4.0'!$A$2="Template English","value","waarde")</f>
        <v>value</v>
      </c>
      <c r="I62" s="30"/>
      <c r="J62" s="11" t="str">
        <f>IF('tab 1 v4.0'!$A$2="Template English","value","waarde")</f>
        <v>value</v>
      </c>
      <c r="K62" s="30"/>
      <c r="L62" s="11" t="str">
        <f>IF('tab 1 v4.0'!$A$2="Template English","value","waarde")</f>
        <v>value</v>
      </c>
      <c r="M62" s="30"/>
      <c r="N62" s="11" t="str">
        <f>IF('tab 1 v4.0'!$A$2="Template English","value","waarde")</f>
        <v>value</v>
      </c>
    </row>
    <row r="63" spans="1:14" s="2" customFormat="1" x14ac:dyDescent="0.15">
      <c r="A63" s="30"/>
      <c r="B63" s="11" t="str">
        <f>IF('tab 1 v4.0'!$A$2="Template English","description","beschrijving")</f>
        <v>description</v>
      </c>
      <c r="C63" s="30"/>
      <c r="D63" s="11" t="str">
        <f>IF('tab 1 v4.0'!$A$2="Template English","value","waarde")</f>
        <v>value</v>
      </c>
      <c r="E63" s="30"/>
      <c r="F63" s="11" t="str">
        <f>IF('tab 1 v4.0'!$A$2="Template English","value","waarde")</f>
        <v>value</v>
      </c>
      <c r="G63" s="30"/>
      <c r="H63" s="11" t="str">
        <f>IF('tab 1 v4.0'!$A$2="Template English","value","waarde")</f>
        <v>value</v>
      </c>
      <c r="I63" s="30"/>
      <c r="J63" s="11" t="str">
        <f>IF('tab 1 v4.0'!$A$2="Template English","value","waarde")</f>
        <v>value</v>
      </c>
      <c r="K63" s="30"/>
      <c r="L63" s="11" t="str">
        <f>IF('tab 1 v4.0'!$A$2="Template English","value","waarde")</f>
        <v>value</v>
      </c>
      <c r="M63" s="30"/>
      <c r="N63" s="11" t="str">
        <f>IF('tab 1 v4.0'!$A$2="Template English","value","waarde")</f>
        <v>value</v>
      </c>
    </row>
    <row r="64" spans="1:14" s="2" customFormat="1" x14ac:dyDescent="0.15">
      <c r="A64" s="30"/>
      <c r="B64" s="11" t="str">
        <f>IF('tab 1 v4.0'!$A$2="Template English","description","beschrijving")</f>
        <v>description</v>
      </c>
      <c r="C64" s="30"/>
      <c r="D64" s="11" t="str">
        <f>IF('tab 1 v4.0'!$A$2="Template English","value","waarde")</f>
        <v>value</v>
      </c>
      <c r="E64" s="30"/>
      <c r="F64" s="11" t="str">
        <f>IF('tab 1 v4.0'!$A$2="Template English","value","waarde")</f>
        <v>value</v>
      </c>
      <c r="G64" s="30"/>
      <c r="H64" s="11" t="str">
        <f>IF('tab 1 v4.0'!$A$2="Template English","value","waarde")</f>
        <v>value</v>
      </c>
      <c r="I64" s="30"/>
      <c r="J64" s="11" t="str">
        <f>IF('tab 1 v4.0'!$A$2="Template English","value","waarde")</f>
        <v>value</v>
      </c>
      <c r="K64" s="30"/>
      <c r="L64" s="11" t="str">
        <f>IF('tab 1 v4.0'!$A$2="Template English","value","waarde")</f>
        <v>value</v>
      </c>
      <c r="M64" s="30"/>
      <c r="N64" s="11" t="str">
        <f>IF('tab 1 v4.0'!$A$2="Template English","value","waarde")</f>
        <v>value</v>
      </c>
    </row>
    <row r="65" spans="1:14" x14ac:dyDescent="0.15">
      <c r="A65" s="4"/>
    </row>
    <row r="66" spans="1:14" x14ac:dyDescent="0.15">
      <c r="A66" s="3" t="str">
        <f>IF('tab 1 v4.0'!$A$2="Template English","DETAILED PRODUCT DESCRIPTION, PART 6","UITGEBREIDE PRODUCTBESCHRIJVING, DEEL 6")</f>
        <v>DETAILED PRODUCT DESCRIPTION, PART 6</v>
      </c>
      <c r="B66" s="41"/>
      <c r="C66" s="42"/>
      <c r="D66" s="11"/>
      <c r="E66" s="42"/>
      <c r="F66" s="11"/>
      <c r="G66" s="42"/>
      <c r="H66" s="11"/>
      <c r="I66" s="42"/>
      <c r="J66" s="11"/>
      <c r="K66" s="42"/>
      <c r="L66" s="11"/>
      <c r="M66" s="42"/>
      <c r="N66" s="11"/>
    </row>
    <row r="67" spans="1:14" ht="29" customHeight="1" x14ac:dyDescent="0.15">
      <c r="A67" s="43"/>
      <c r="B67" s="29" t="str">
        <f>IF('tab 1 v4.0'!$A$2="Template English","if detailed ….. has a FIFTH table, continue with text here","als uitgebreide ….. een VIJFDE tabel heeft, ga verder met de tekst hier")</f>
        <v>if detailed ….. has a FIFTH table, continue with text here</v>
      </c>
      <c r="C67" s="42"/>
      <c r="D67" s="11"/>
      <c r="E67" s="42"/>
      <c r="F67" s="11"/>
      <c r="G67" s="42"/>
      <c r="H67" s="11"/>
      <c r="I67" s="42"/>
      <c r="J67" s="11"/>
      <c r="K67" s="42"/>
      <c r="L67" s="11"/>
      <c r="M67" s="42"/>
      <c r="N67" s="11"/>
    </row>
    <row r="68" spans="1:14" x14ac:dyDescent="0.15">
      <c r="A68" s="4"/>
    </row>
    <row r="69" spans="1:14" x14ac:dyDescent="0.15">
      <c r="A69" s="3" t="s">
        <v>56</v>
      </c>
      <c r="B69" s="11" t="str">
        <f>IF('tab 1 v4.0'!$A$2="Template English","Table with components product","Table met componenten product")</f>
        <v>Table with components product</v>
      </c>
      <c r="C69" s="3" t="s">
        <v>55</v>
      </c>
    </row>
    <row r="70" spans="1:14" s="65" customFormat="1" ht="28" x14ac:dyDescent="0.2">
      <c r="A70" s="63"/>
      <c r="B70" s="64" t="str">
        <f>IF('tab 1 v4.0'!$A$2="Template English","Description component 1","Beschrijving component 1")</f>
        <v>Description component 1</v>
      </c>
      <c r="C70" s="63"/>
      <c r="D70" s="64" t="str">
        <f>IF('tab 1 v4.0'!$A$2="Template English","kg or % component 1","kg of % component 1")</f>
        <v>kg or % component 1</v>
      </c>
    </row>
    <row r="71" spans="1:14" s="65" customFormat="1" ht="28" x14ac:dyDescent="0.2">
      <c r="A71" s="63"/>
      <c r="B71" s="64" t="str">
        <f>IF('tab 1 v4.0'!$A$2="Template English","Description component 2","Beschrijving component 2")</f>
        <v>Description component 2</v>
      </c>
      <c r="C71" s="63"/>
      <c r="D71" s="64" t="str">
        <f>IF('tab 1 v4.0'!$A$2="Template English","kg or % component 2","kg of % component 2")</f>
        <v>kg or % component 2</v>
      </c>
    </row>
    <row r="72" spans="1:14" s="65" customFormat="1" ht="28" x14ac:dyDescent="0.2">
      <c r="A72" s="63"/>
      <c r="B72" s="64" t="str">
        <f>IF('tab 1 v4.0'!$A$2="Template English","Description component 3","Beschrijving component 3")</f>
        <v>Description component 3</v>
      </c>
      <c r="C72" s="63"/>
      <c r="D72" s="64" t="str">
        <f>IF('tab 1 v4.0'!$A$2="Template English","kg or % component 3","kg of % component 3")</f>
        <v>kg or % component 3</v>
      </c>
    </row>
    <row r="73" spans="1:14" s="65" customFormat="1" ht="28" x14ac:dyDescent="0.2">
      <c r="A73" s="63"/>
      <c r="B73" s="64" t="str">
        <f>IF('tab 1 v4.0'!$A$2="Template English","Description component 4","Beschrijving component 4")</f>
        <v>Description component 4</v>
      </c>
      <c r="C73" s="63"/>
      <c r="D73" s="64" t="str">
        <f>IF('tab 1 v4.0'!$A$2="Template English","kg or % component 4","kg of % component 4")</f>
        <v>kg or % component 4</v>
      </c>
    </row>
    <row r="74" spans="1:14" s="65" customFormat="1" ht="28" x14ac:dyDescent="0.2">
      <c r="A74" s="63"/>
      <c r="B74" s="64" t="str">
        <f>IF('tab 1 v4.0'!$A$2="Template English","Description component 5","Beschrijving component 5")</f>
        <v>Description component 5</v>
      </c>
      <c r="C74" s="63"/>
      <c r="D74" s="64" t="str">
        <f>IF('tab 1 v4.0'!$A$2="Template English","kg or % component 5","kg of % component 5")</f>
        <v>kg or % component 5</v>
      </c>
    </row>
    <row r="75" spans="1:14" s="65" customFormat="1" ht="28" x14ac:dyDescent="0.2">
      <c r="A75" s="63"/>
      <c r="B75" s="64" t="str">
        <f>IF('tab 1 v4.0'!$A$2="Template English","Description component 6","Beschrijving component 6")</f>
        <v>Description component 6</v>
      </c>
      <c r="C75" s="63"/>
      <c r="D75" s="64" t="str">
        <f>IF('tab 1 v4.0'!$A$2="Template English","kg or % component 6","kg of % component 6")</f>
        <v>kg or % component 6</v>
      </c>
    </row>
    <row r="76" spans="1:14" s="65" customFormat="1" ht="28" x14ac:dyDescent="0.2">
      <c r="A76" s="63"/>
      <c r="B76" s="64" t="str">
        <f>IF('tab 1 v4.0'!$A$2="Template English","Description component 7","Beschrijving component 7")</f>
        <v>Description component 7</v>
      </c>
      <c r="C76" s="63"/>
      <c r="D76" s="64" t="str">
        <f>IF('tab 1 v4.0'!$A$2="Template English","kg or % component 7","kg of % component 7")</f>
        <v>kg or % component 7</v>
      </c>
    </row>
    <row r="77" spans="1:14" s="65" customFormat="1" ht="28" x14ac:dyDescent="0.2">
      <c r="A77" s="63"/>
      <c r="B77" s="64" t="str">
        <f>IF('tab 1 v4.0'!$A$2="Template English","Description component 8","Beschrijving component 8")</f>
        <v>Description component 8</v>
      </c>
      <c r="C77" s="63"/>
      <c r="D77" s="64" t="str">
        <f>IF('tab 1 v4.0'!$A$2="Template English","kg or % component 8","kg of % component 8")</f>
        <v>kg or % component 8</v>
      </c>
    </row>
    <row r="78" spans="1:14" s="65" customFormat="1" ht="28" x14ac:dyDescent="0.2">
      <c r="A78" s="63"/>
      <c r="B78" s="64" t="str">
        <f>IF('tab 1 v4.0'!$A$2="Template English","Description component 9","Beschrijving component 9")</f>
        <v>Description component 9</v>
      </c>
      <c r="C78" s="63"/>
      <c r="D78" s="64" t="str">
        <f>IF('tab 1 v4.0'!$A$2="Template English","kg or % component 9","kg of % component 9")</f>
        <v>kg or % component 9</v>
      </c>
    </row>
    <row r="79" spans="1:14" x14ac:dyDescent="0.15">
      <c r="C79" s="13"/>
    </row>
    <row r="80" spans="1:14" x14ac:dyDescent="0.15">
      <c r="A80" s="3" t="str">
        <f>IF('tab 1 v4.0'!$A$2="Template English","SCOPE AND TYPE 1","DEEL 1: TOEPASSINGSGEBIED EN TYPE")</f>
        <v>SCOPE AND TYPE 1</v>
      </c>
      <c r="C80" s="2"/>
    </row>
    <row r="81" spans="1:4" ht="98" x14ac:dyDescent="0.15">
      <c r="A81" s="20"/>
      <c r="B81" s="23" t="str">
        <f>IF('tab 1 v4.0'!$A$2="Template English","Geographical location, where produced, where applied (market), where end-of-life, background database (Gabi/Ecoinvent version), which LCA software, which type of EPD, average EPD or specific","Geografische locatie, waar geproduceerd, waar wordt het product verkocht, waar wordt het product afgedankt, achtergrond database (Gabi/Ecoinvent versie), welke LCA software, welk type EPD certificaat, gemiddeld EPD of bedrijfsspecifiek")</f>
        <v>Geographical location, where produced, where applied (market), where end-of-life, background database (Gabi/Ecoinvent version), which LCA software, which type of EPD, average EPD or specific</v>
      </c>
      <c r="C81" s="2"/>
      <c r="D81" s="2"/>
    </row>
  </sheetData>
  <sheetProtection formatColumns="0" formatRows="0" selectLockedCells="1"/>
  <pageMargins left="0.7" right="0.7" top="0.75" bottom="0.75" header="0.3" footer="0.3"/>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AU35"/>
  <sheetViews>
    <sheetView zoomScaleNormal="100" zoomScalePageLayoutView="73" workbookViewId="0">
      <selection activeCell="T4" sqref="T4"/>
    </sheetView>
  </sheetViews>
  <sheetFormatPr baseColWidth="10" defaultColWidth="8.83203125" defaultRowHeight="13" x14ac:dyDescent="0.15"/>
  <cols>
    <col min="1" max="1" width="40.83203125" style="3" customWidth="1"/>
    <col min="2" max="2" width="15.1640625" style="3" customWidth="1"/>
    <col min="3" max="3" width="9.83203125" style="3" customWidth="1"/>
    <col min="4" max="20" width="8.83203125" style="3" bestFit="1" customWidth="1"/>
    <col min="21" max="21" width="8.83203125" style="28"/>
    <col min="22" max="24" width="8.83203125" style="3"/>
    <col min="25" max="47" width="8.83203125" style="2"/>
    <col min="48" max="16384" width="8.83203125" style="3"/>
  </cols>
  <sheetData>
    <row r="1" spans="1:47" ht="30" customHeight="1" x14ac:dyDescent="0.15">
      <c r="A1" s="3" t="str">
        <f>IF('tab 1 v4.0'!$A$2="Template English","PRODUCT STAGE","PRODUCTIE FASE")</f>
        <v>PRODUCT STAGE</v>
      </c>
      <c r="D1" s="7" t="str">
        <f>IF('tab 1 v4.0'!$A$2="Template English","CONSTRUCTION PROCES STAGE","CONSTRUCTIE FASE")</f>
        <v>CONSTRUCTION PROCES STAGE</v>
      </c>
      <c r="F1" s="3" t="str">
        <f>IF('tab 1 v4.0'!$A$2="Template English","USE STAGE","GEBRUIKS FASE")</f>
        <v>USE STAGE</v>
      </c>
      <c r="M1" s="3" t="str">
        <f>IF('tab 1 v4.0'!$A$2="Template English","END OF LIFE STAGE","AFDANKINGS FASE")</f>
        <v>END OF LIFE STAGE</v>
      </c>
      <c r="Q1" s="3" t="str">
        <f>IF('tab 1 v4.0'!$A$2="Template English","BENEFITS AND LOADS BEYOND THE SYSTEM BOUNDARIES","OPBRENGSTEN EN LASTEN BUITEN DE SYSTEEMGRENZEN")</f>
        <v>BENEFITS AND LOADS BEYOND THE SYSTEM BOUNDARIES</v>
      </c>
      <c r="U1" s="27"/>
      <c r="V1" s="2"/>
      <c r="W1" s="2"/>
      <c r="X1" s="2"/>
    </row>
    <row r="2" spans="1:47" x14ac:dyDescent="0.15">
      <c r="A2" s="3" t="s">
        <v>3</v>
      </c>
      <c r="B2" s="3" t="s">
        <v>4</v>
      </c>
      <c r="C2" s="3" t="s">
        <v>5</v>
      </c>
      <c r="D2" s="3" t="s">
        <v>6</v>
      </c>
      <c r="E2" s="3" t="s">
        <v>7</v>
      </c>
      <c r="F2" s="3" t="s">
        <v>8</v>
      </c>
      <c r="G2" s="3" t="s">
        <v>9</v>
      </c>
      <c r="H2" s="3" t="s">
        <v>10</v>
      </c>
      <c r="I2" s="3" t="s">
        <v>11</v>
      </c>
      <c r="J2" s="3" t="s">
        <v>12</v>
      </c>
      <c r="K2" s="3" t="s">
        <v>13</v>
      </c>
      <c r="L2" s="3" t="s">
        <v>14</v>
      </c>
      <c r="M2" s="3" t="s">
        <v>15</v>
      </c>
      <c r="N2" s="3" t="s">
        <v>16</v>
      </c>
      <c r="O2" s="3" t="s">
        <v>17</v>
      </c>
      <c r="P2" s="3" t="s">
        <v>18</v>
      </c>
      <c r="Q2" s="3" t="s">
        <v>19</v>
      </c>
      <c r="U2" s="27"/>
      <c r="V2" s="2"/>
      <c r="W2" s="2"/>
      <c r="X2" s="2"/>
    </row>
    <row r="3" spans="1:47" x14ac:dyDescent="0.15">
      <c r="A3" s="20"/>
      <c r="B3" s="20"/>
      <c r="C3" s="20"/>
      <c r="D3" s="20"/>
      <c r="E3" s="20"/>
      <c r="F3" s="20"/>
      <c r="G3" s="20"/>
      <c r="H3" s="20"/>
      <c r="I3" s="20"/>
      <c r="J3" s="20"/>
      <c r="K3" s="20"/>
      <c r="L3" s="20"/>
      <c r="M3" s="20"/>
      <c r="N3" s="20"/>
      <c r="O3" s="20"/>
      <c r="P3" s="20"/>
      <c r="Q3" s="20"/>
      <c r="R3" s="11" t="str">
        <f>IF('tab 1 v4.0'!$A$2="Template English","X = Module assessed","X = Module berekend")</f>
        <v>X = Module assessed</v>
      </c>
      <c r="T3" s="11" t="str">
        <f>IF('tab 1 v4.0'!$A$2="Template English","ND = Not Declared","ND = Module niet gedeclareerd")</f>
        <v>ND = Not Declared</v>
      </c>
      <c r="V3" s="2"/>
      <c r="W3" s="2"/>
      <c r="X3" s="2"/>
    </row>
    <row r="4" spans="1:47" x14ac:dyDescent="0.15">
      <c r="U4" s="27"/>
      <c r="V4" s="2"/>
      <c r="W4" s="2"/>
      <c r="X4" s="2"/>
    </row>
    <row r="5" spans="1:47" x14ac:dyDescent="0.15">
      <c r="A5" s="3" t="str">
        <f>IF('tab 1 v4.0'!$A$2="Template English","REPRESENTATIVENESS (if average)","REPRESENTATIVITEIT (Indien gemiddeld")</f>
        <v>REPRESENTATIVENESS (if average)</v>
      </c>
      <c r="U5" s="27"/>
      <c r="V5" s="2"/>
      <c r="W5" s="2"/>
      <c r="X5" s="2"/>
    </row>
    <row r="6" spans="1:47" s="1" customFormat="1" ht="49" customHeight="1" x14ac:dyDescent="0.15">
      <c r="A6" s="20"/>
      <c r="B6" s="44" t="str">
        <f>IF('tab 1 v4.0'!$A$2="Template English","How selecton sites, restrictions, number of plants, gegraphical coverage, names companies, based on CEN DTS16970","Hoe worden sites geselecteerd, Beperkingen, Aantal fabrieken, Geografische dekking, Namen deelnemende fabrieken, Gebaseerd op CEN DTS16970")</f>
        <v>How selecton sites, restrictions, number of plants, gegraphical coverage, names companies, based on CEN DTS16970</v>
      </c>
      <c r="C6" s="24"/>
      <c r="D6" s="2"/>
      <c r="E6" s="2"/>
      <c r="F6" s="2"/>
      <c r="G6" s="2"/>
      <c r="H6" s="2"/>
      <c r="I6" s="2"/>
      <c r="J6" s="2"/>
      <c r="K6" s="2"/>
      <c r="L6" s="2"/>
      <c r="M6" s="2"/>
      <c r="N6" s="2"/>
      <c r="O6" s="2"/>
      <c r="P6" s="2"/>
      <c r="Q6" s="2"/>
      <c r="R6" s="2"/>
      <c r="S6" s="2"/>
      <c r="T6" s="2"/>
      <c r="U6" s="27"/>
      <c r="V6" s="2"/>
      <c r="W6" s="2"/>
      <c r="X6" s="2"/>
      <c r="Y6" s="2"/>
      <c r="Z6" s="2"/>
      <c r="AA6" s="2"/>
      <c r="AB6" s="2"/>
      <c r="AC6" s="2"/>
      <c r="AD6" s="2"/>
      <c r="AE6" s="2"/>
      <c r="AF6" s="2"/>
      <c r="AG6" s="2"/>
      <c r="AH6" s="2"/>
      <c r="AI6" s="2"/>
      <c r="AJ6" s="2"/>
      <c r="AK6" s="2"/>
      <c r="AL6" s="2"/>
      <c r="AM6" s="2"/>
      <c r="AN6" s="2"/>
      <c r="AO6" s="2"/>
      <c r="AP6" s="2"/>
      <c r="AQ6" s="2"/>
      <c r="AR6" s="2"/>
      <c r="AS6" s="2"/>
      <c r="AT6" s="2"/>
      <c r="AU6" s="2"/>
    </row>
    <row r="7" spans="1:47" x14ac:dyDescent="0.15">
      <c r="T7" s="27"/>
      <c r="U7" s="2"/>
      <c r="V7" s="2"/>
      <c r="W7" s="2"/>
      <c r="X7" s="2"/>
      <c r="AD7" s="3"/>
    </row>
    <row r="8" spans="1:47" x14ac:dyDescent="0.15">
      <c r="A8" s="3" t="str">
        <f>IF('tab 1 v4.0'!$A$2="Template English","CALCULATION RULES, PART 1","REKENREGELS, DEEL 1")</f>
        <v>CALCULATION RULES, PART 1</v>
      </c>
    </row>
    <row r="9" spans="1:47" x14ac:dyDescent="0.15">
      <c r="A9" s="20"/>
      <c r="B9" s="44" t="str">
        <f>IF('tab 1 v4.0'!$A$2="Template English","Methodological assumptions, Cut off rules, Data quality, Data collection period, Allocations","Methodologische aannames, Afbreekregels, Data kwaliteit, Periode data collectie, Allocatie")</f>
        <v>Methodological assumptions, Cut off rules, Data quality, Data collection period, Allocations</v>
      </c>
      <c r="C9" s="26"/>
      <c r="D9" s="2"/>
      <c r="E9" s="2"/>
      <c r="F9" s="2"/>
      <c r="G9" s="2"/>
      <c r="H9" s="2"/>
      <c r="I9" s="2"/>
      <c r="J9" s="2"/>
      <c r="K9" s="2"/>
      <c r="L9" s="2"/>
      <c r="M9" s="2"/>
      <c r="N9" s="2"/>
      <c r="O9" s="2"/>
    </row>
    <row r="10" spans="1:47" x14ac:dyDescent="0.15">
      <c r="A10" s="4"/>
      <c r="B10" s="7"/>
    </row>
    <row r="11" spans="1:47" x14ac:dyDescent="0.15">
      <c r="A11" s="3" t="str">
        <f>IF('tab 1 v4.0'!$A$2="Template English","TABLE 1: CALCULATION RULES","TABEL 1: REKENREGELS")</f>
        <v>TABLE 1: CALCULATION RULES</v>
      </c>
      <c r="B11" s="11" t="str">
        <f>IF('tab 1 v4.0'!$A$2="Template English","If calculation rules has a table, fill table here","Als rekenregels een tabel heeft, vul tabel hier in")</f>
        <v>If calculation rules has a table, fill table here</v>
      </c>
    </row>
    <row r="12" spans="1:47" x14ac:dyDescent="0.15">
      <c r="A12" s="20"/>
      <c r="B12" s="11" t="str">
        <f>IF('tab 1 v4.0'!$A$2="Template English","Head, description","Kop, beschrijving")</f>
        <v>Head, description</v>
      </c>
      <c r="C12" s="20"/>
      <c r="D12" s="11" t="str">
        <f>IF('tab 1 v4.0'!$A$2="Template English","Head","Kop")</f>
        <v>Head</v>
      </c>
      <c r="E12" s="20"/>
      <c r="F12" s="11" t="str">
        <f>IF('tab 1 v4.0'!$A$2="Template English","Head","Kop")</f>
        <v>Head</v>
      </c>
      <c r="G12" s="20"/>
      <c r="H12" s="11" t="str">
        <f>IF('tab 1 v4.0'!$A$2="Template English","Head","Kop")</f>
        <v>Head</v>
      </c>
      <c r="I12" s="20"/>
      <c r="J12" s="11" t="str">
        <f>IF('tab 1 v4.0'!$A$2="Template English","Head","Kop")</f>
        <v>Head</v>
      </c>
      <c r="K12" s="20"/>
      <c r="L12" s="11" t="str">
        <f>IF('tab 1 v4.0'!$A$2="Template English","Head","Kop")</f>
        <v>Head</v>
      </c>
    </row>
    <row r="13" spans="1:47" x14ac:dyDescent="0.15">
      <c r="A13" s="30"/>
      <c r="B13" s="11" t="str">
        <f>IF('tab 1 v4.0'!$A$2="Template English","Description","Beschrijving")</f>
        <v>Description</v>
      </c>
      <c r="C13" s="30"/>
      <c r="D13" s="11" t="str">
        <f>IF('tab 1 v4.0'!$A$2="Template English","Value","Waarde")</f>
        <v>Value</v>
      </c>
      <c r="E13" s="30"/>
      <c r="F13" s="11" t="str">
        <f>IF('tab 1 v4.0'!$A$2="Template English","Value","Waarde")</f>
        <v>Value</v>
      </c>
      <c r="G13" s="30"/>
      <c r="H13" s="11" t="str">
        <f>IF('tab 1 v4.0'!$A$2="Template English","Value","Waarde")</f>
        <v>Value</v>
      </c>
      <c r="I13" s="30"/>
      <c r="J13" s="11" t="str">
        <f>IF('tab 1 v4.0'!$A$2="Template English","Value","Waarde")</f>
        <v>Value</v>
      </c>
      <c r="K13" s="30"/>
      <c r="L13" s="11" t="str">
        <f>IF('tab 1 v4.0'!$A$2="Template English","Value","Waarde")</f>
        <v>Value</v>
      </c>
    </row>
    <row r="14" spans="1:47" x14ac:dyDescent="0.15">
      <c r="A14" s="30"/>
      <c r="B14" s="11" t="str">
        <f>IF('tab 1 v4.0'!$A$2="Template English","Description","Beschrijving")</f>
        <v>Description</v>
      </c>
      <c r="C14" s="30"/>
      <c r="D14" s="11" t="str">
        <f>IF('tab 1 v4.0'!$A$2="Template English","Value","Waarde")</f>
        <v>Value</v>
      </c>
      <c r="E14" s="30"/>
      <c r="F14" s="11" t="str">
        <f>IF('tab 1 v4.0'!$A$2="Template English","Value","Waarde")</f>
        <v>Value</v>
      </c>
      <c r="G14" s="30"/>
      <c r="H14" s="11" t="str">
        <f>IF('tab 1 v4.0'!$A$2="Template English","Value","Waarde")</f>
        <v>Value</v>
      </c>
      <c r="I14" s="30"/>
      <c r="J14" s="11" t="str">
        <f>IF('tab 1 v4.0'!$A$2="Template English","Value","Waarde")</f>
        <v>Value</v>
      </c>
      <c r="K14" s="30"/>
      <c r="L14" s="11" t="str">
        <f>IF('tab 1 v4.0'!$A$2="Template English","Value","Waarde")</f>
        <v>Value</v>
      </c>
    </row>
    <row r="15" spans="1:47" x14ac:dyDescent="0.15">
      <c r="A15" s="30"/>
      <c r="B15" s="11" t="str">
        <f>IF('tab 1 v4.0'!$A$2="Template English","Description","Beschrijving")</f>
        <v>Description</v>
      </c>
      <c r="C15" s="30"/>
      <c r="D15" s="11" t="str">
        <f>IF('tab 1 v4.0'!$A$2="Template English","Value","Waarde")</f>
        <v>Value</v>
      </c>
      <c r="E15" s="30"/>
      <c r="F15" s="11" t="str">
        <f>IF('tab 1 v4.0'!$A$2="Template English","Value","Waarde")</f>
        <v>Value</v>
      </c>
      <c r="G15" s="30"/>
      <c r="H15" s="11" t="str">
        <f>IF('tab 1 v4.0'!$A$2="Template English","Value","Waarde")</f>
        <v>Value</v>
      </c>
      <c r="I15" s="30"/>
      <c r="J15" s="11" t="str">
        <f>IF('tab 1 v4.0'!$A$2="Template English","Value","Waarde")</f>
        <v>Value</v>
      </c>
      <c r="K15" s="30"/>
      <c r="L15" s="11" t="str">
        <f>IF('tab 1 v4.0'!$A$2="Template English","Value","Waarde")</f>
        <v>Value</v>
      </c>
    </row>
    <row r="16" spans="1:47" x14ac:dyDescent="0.15">
      <c r="A16" s="30"/>
      <c r="B16" s="11" t="str">
        <f>IF('tab 1 v4.0'!$A$2="Template English","Description","Beschrijving")</f>
        <v>Description</v>
      </c>
      <c r="C16" s="30"/>
      <c r="D16" s="11" t="str">
        <f>IF('tab 1 v4.0'!$A$2="Template English","Value","Waarde")</f>
        <v>Value</v>
      </c>
      <c r="E16" s="30"/>
      <c r="F16" s="11" t="str">
        <f>IF('tab 1 v4.0'!$A$2="Template English","Value","Waarde")</f>
        <v>Value</v>
      </c>
      <c r="G16" s="30"/>
      <c r="H16" s="11" t="str">
        <f>IF('tab 1 v4.0'!$A$2="Template English","Value","Waarde")</f>
        <v>Value</v>
      </c>
      <c r="I16" s="30"/>
      <c r="J16" s="11" t="str">
        <f>IF('tab 1 v4.0'!$A$2="Template English","Value","Waarde")</f>
        <v>Value</v>
      </c>
      <c r="K16" s="30"/>
      <c r="L16" s="11" t="str">
        <f>IF('tab 1 v4.0'!$A$2="Template English","Value","Waarde")</f>
        <v>Value</v>
      </c>
    </row>
    <row r="17" spans="1:12" x14ac:dyDescent="0.15">
      <c r="A17" s="30"/>
      <c r="B17" s="11" t="str">
        <f>IF('tab 1 v4.0'!$A$2="Template English","Description","Beschrijving")</f>
        <v>Description</v>
      </c>
      <c r="C17" s="30"/>
      <c r="D17" s="11" t="str">
        <f>IF('tab 1 v4.0'!$A$2="Template English","Value","Waarde")</f>
        <v>Value</v>
      </c>
      <c r="E17" s="30"/>
      <c r="F17" s="11" t="str">
        <f>IF('tab 1 v4.0'!$A$2="Template English","Value","Waarde")</f>
        <v>Value</v>
      </c>
      <c r="G17" s="30"/>
      <c r="H17" s="11" t="str">
        <f>IF('tab 1 v4.0'!$A$2="Template English","Value","Waarde")</f>
        <v>Value</v>
      </c>
      <c r="I17" s="30"/>
      <c r="J17" s="11" t="str">
        <f>IF('tab 1 v4.0'!$A$2="Template English","Value","Waarde")</f>
        <v>Value</v>
      </c>
      <c r="K17" s="30"/>
      <c r="L17" s="11" t="str">
        <f>IF('tab 1 v4.0'!$A$2="Template English","Value","Waarde")</f>
        <v>Value</v>
      </c>
    </row>
    <row r="18" spans="1:12" x14ac:dyDescent="0.15">
      <c r="A18" s="30"/>
      <c r="B18" s="11" t="str">
        <f>IF('tab 1 v4.0'!$A$2="Template English","Description","Beschrijving")</f>
        <v>Description</v>
      </c>
      <c r="C18" s="30"/>
      <c r="D18" s="11" t="str">
        <f>IF('tab 1 v4.0'!$A$2="Template English","Value","Waarde")</f>
        <v>Value</v>
      </c>
      <c r="E18" s="30"/>
      <c r="F18" s="11" t="str">
        <f>IF('tab 1 v4.0'!$A$2="Template English","Value","Waarde")</f>
        <v>Value</v>
      </c>
      <c r="G18" s="30"/>
      <c r="H18" s="11" t="str">
        <f>IF('tab 1 v4.0'!$A$2="Template English","Value","Waarde")</f>
        <v>Value</v>
      </c>
      <c r="I18" s="30"/>
      <c r="J18" s="11" t="str">
        <f>IF('tab 1 v4.0'!$A$2="Template English","Value","Waarde")</f>
        <v>Value</v>
      </c>
      <c r="K18" s="30"/>
      <c r="L18" s="11" t="str">
        <f>IF('tab 1 v4.0'!$A$2="Template English","Value","Waarde")</f>
        <v>Value</v>
      </c>
    </row>
    <row r="19" spans="1:12" x14ac:dyDescent="0.15">
      <c r="A19" s="30"/>
      <c r="B19" s="11" t="str">
        <f>IF('tab 1 v4.0'!$A$2="Template English","Description","Beschrijving")</f>
        <v>Description</v>
      </c>
      <c r="C19" s="30"/>
      <c r="D19" s="11" t="str">
        <f>IF('tab 1 v4.0'!$A$2="Template English","Value","Waarde")</f>
        <v>Value</v>
      </c>
      <c r="E19" s="30"/>
      <c r="F19" s="11" t="str">
        <f>IF('tab 1 v4.0'!$A$2="Template English","Value","Waarde")</f>
        <v>Value</v>
      </c>
      <c r="G19" s="30"/>
      <c r="H19" s="11" t="str">
        <f>IF('tab 1 v4.0'!$A$2="Template English","Value","Waarde")</f>
        <v>Value</v>
      </c>
      <c r="I19" s="30"/>
      <c r="J19" s="11" t="str">
        <f>IF('tab 1 v4.0'!$A$2="Template English","Value","Waarde")</f>
        <v>Value</v>
      </c>
      <c r="K19" s="30"/>
      <c r="L19" s="11" t="str">
        <f>IF('tab 1 v4.0'!$A$2="Template English","Value","Waarde")</f>
        <v>Value</v>
      </c>
    </row>
    <row r="20" spans="1:12" ht="25" customHeight="1" x14ac:dyDescent="0.15"/>
    <row r="21" spans="1:12" x14ac:dyDescent="0.15">
      <c r="A21" s="3" t="str">
        <f>IF('tab 1 v4.0'!$A$2="Template English","CALCULATION RULES, PART 2","REKENREGELS, DEEL 2")</f>
        <v>CALCULATION RULES, PART 2</v>
      </c>
    </row>
    <row r="22" spans="1:12" x14ac:dyDescent="0.15">
      <c r="A22" s="20"/>
      <c r="B22" s="29" t="str">
        <f>IF('tab 1 v4.0'!$A$2="Template English","If calculation rules has a table, continue here","Als rekenregels een tabel heeft, ga hier verder")</f>
        <v>If calculation rules has a table, continue here</v>
      </c>
    </row>
    <row r="24" spans="1:12" x14ac:dyDescent="0.15">
      <c r="A24" s="3" t="str">
        <f>IF('tab 1 v4.0'!$A$2="Template English","TABLE 2: CALCULATION RULES","TABEL 2: REKENREGELS")</f>
        <v>TABLE 2: CALCULATION RULES</v>
      </c>
      <c r="B24" s="11" t="str">
        <f>IF('tab 1 v4.0'!$A$2="Template English","If calculation rules has a SECOND table, fill table here","Als rekenregels een TWEEDE tabel heeft, vul tabel hier in")</f>
        <v>If calculation rules has a SECOND table, fill table here</v>
      </c>
    </row>
    <row r="25" spans="1:12" x14ac:dyDescent="0.15">
      <c r="A25" s="20"/>
      <c r="B25" s="11" t="str">
        <f>IF('tab 1 v4.0'!$A$2="Template English","Head, description","Kop, beschrijving")</f>
        <v>Head, description</v>
      </c>
      <c r="C25" s="20"/>
      <c r="D25" s="11" t="str">
        <f>IF('tab 1 v4.0'!$A$2="Template English","Head","Kop")</f>
        <v>Head</v>
      </c>
      <c r="E25" s="20"/>
      <c r="F25" s="11" t="str">
        <f>IF('tab 1 v4.0'!$A$2="Template English","Head","Kop")</f>
        <v>Head</v>
      </c>
      <c r="G25" s="20"/>
      <c r="H25" s="11" t="str">
        <f>IF('tab 1 v4.0'!$A$2="Template English","Head","Kop")</f>
        <v>Head</v>
      </c>
      <c r="I25" s="20"/>
      <c r="J25" s="11" t="str">
        <f>IF('tab 1 v4.0'!$A$2="Template English","Head","Kop")</f>
        <v>Head</v>
      </c>
      <c r="K25" s="20"/>
      <c r="L25" s="11" t="str">
        <f>IF('tab 1 v4.0'!$A$2="Template English","Head","Kop")</f>
        <v>Head</v>
      </c>
    </row>
    <row r="26" spans="1:12" x14ac:dyDescent="0.15">
      <c r="A26" s="30"/>
      <c r="B26" s="11" t="str">
        <f>IF('tab 1 v4.0'!$A$2="Template English","Description","Beschrijving")</f>
        <v>Description</v>
      </c>
      <c r="C26" s="30"/>
      <c r="D26" s="11" t="str">
        <f>IF('tab 1 v4.0'!$A$2="Template English","Value","Waarde")</f>
        <v>Value</v>
      </c>
      <c r="E26" s="30"/>
      <c r="F26" s="11" t="str">
        <f>IF('tab 1 v4.0'!$A$2="Template English","Value","Waarde")</f>
        <v>Value</v>
      </c>
      <c r="G26" s="30"/>
      <c r="H26" s="11" t="str">
        <f>IF('tab 1 v4.0'!$A$2="Template English","Value","Waarde")</f>
        <v>Value</v>
      </c>
      <c r="I26" s="30"/>
      <c r="J26" s="11" t="str">
        <f>IF('tab 1 v4.0'!$A$2="Template English","Value","Waarde")</f>
        <v>Value</v>
      </c>
      <c r="K26" s="30"/>
      <c r="L26" s="11" t="str">
        <f>IF('tab 1 v4.0'!$A$2="Template English","Value","Waarde")</f>
        <v>Value</v>
      </c>
    </row>
    <row r="27" spans="1:12" x14ac:dyDescent="0.15">
      <c r="A27" s="30"/>
      <c r="B27" s="11" t="str">
        <f>IF('tab 1 v4.0'!$A$2="Template English","Description","Beschrijving")</f>
        <v>Description</v>
      </c>
      <c r="C27" s="30"/>
      <c r="D27" s="11" t="str">
        <f>IF('tab 1 v4.0'!$A$2="Template English","Value","Waarde")</f>
        <v>Value</v>
      </c>
      <c r="E27" s="30"/>
      <c r="F27" s="11" t="str">
        <f>IF('tab 1 v4.0'!$A$2="Template English","Value","Waarde")</f>
        <v>Value</v>
      </c>
      <c r="G27" s="30"/>
      <c r="H27" s="11" t="str">
        <f>IF('tab 1 v4.0'!$A$2="Template English","Value","Waarde")</f>
        <v>Value</v>
      </c>
      <c r="I27" s="30"/>
      <c r="J27" s="11" t="str">
        <f>IF('tab 1 v4.0'!$A$2="Template English","Value","Waarde")</f>
        <v>Value</v>
      </c>
      <c r="K27" s="30"/>
      <c r="L27" s="11" t="str">
        <f>IF('tab 1 v4.0'!$A$2="Template English","Value","Waarde")</f>
        <v>Value</v>
      </c>
    </row>
    <row r="28" spans="1:12" x14ac:dyDescent="0.15">
      <c r="A28" s="30"/>
      <c r="B28" s="11" t="str">
        <f>IF('tab 1 v4.0'!$A$2="Template English","Description","Beschrijving")</f>
        <v>Description</v>
      </c>
      <c r="C28" s="30"/>
      <c r="D28" s="11" t="str">
        <f>IF('tab 1 v4.0'!$A$2="Template English","Value","Waarde")</f>
        <v>Value</v>
      </c>
      <c r="E28" s="30"/>
      <c r="F28" s="11" t="str">
        <f>IF('tab 1 v4.0'!$A$2="Template English","Value","Waarde")</f>
        <v>Value</v>
      </c>
      <c r="G28" s="30"/>
      <c r="H28" s="11" t="str">
        <f>IF('tab 1 v4.0'!$A$2="Template English","Value","Waarde")</f>
        <v>Value</v>
      </c>
      <c r="I28" s="30"/>
      <c r="J28" s="11" t="str">
        <f>IF('tab 1 v4.0'!$A$2="Template English","Value","Waarde")</f>
        <v>Value</v>
      </c>
      <c r="K28" s="30"/>
      <c r="L28" s="11" t="str">
        <f>IF('tab 1 v4.0'!$A$2="Template English","Value","Waarde")</f>
        <v>Value</v>
      </c>
    </row>
    <row r="29" spans="1:12" x14ac:dyDescent="0.15">
      <c r="A29" s="30"/>
      <c r="B29" s="11" t="str">
        <f>IF('tab 1 v4.0'!$A$2="Template English","Description","Beschrijving")</f>
        <v>Description</v>
      </c>
      <c r="C29" s="30"/>
      <c r="D29" s="11" t="str">
        <f>IF('tab 1 v4.0'!$A$2="Template English","Value","Waarde")</f>
        <v>Value</v>
      </c>
      <c r="E29" s="30"/>
      <c r="F29" s="11" t="str">
        <f>IF('tab 1 v4.0'!$A$2="Template English","Value","Waarde")</f>
        <v>Value</v>
      </c>
      <c r="G29" s="30"/>
      <c r="H29" s="11" t="str">
        <f>IF('tab 1 v4.0'!$A$2="Template English","Value","Waarde")</f>
        <v>Value</v>
      </c>
      <c r="I29" s="30"/>
      <c r="J29" s="11" t="str">
        <f>IF('tab 1 v4.0'!$A$2="Template English","Value","Waarde")</f>
        <v>Value</v>
      </c>
      <c r="K29" s="30"/>
      <c r="L29" s="11" t="str">
        <f>IF('tab 1 v4.0'!$A$2="Template English","Value","Waarde")</f>
        <v>Value</v>
      </c>
    </row>
    <row r="30" spans="1:12" x14ac:dyDescent="0.15">
      <c r="A30" s="30"/>
      <c r="B30" s="11" t="str">
        <f>IF('tab 1 v4.0'!$A$2="Template English","Description","Beschrijving")</f>
        <v>Description</v>
      </c>
      <c r="C30" s="30"/>
      <c r="D30" s="11" t="str">
        <f>IF('tab 1 v4.0'!$A$2="Template English","Value","Waarde")</f>
        <v>Value</v>
      </c>
      <c r="E30" s="30"/>
      <c r="F30" s="11" t="str">
        <f>IF('tab 1 v4.0'!$A$2="Template English","Value","Waarde")</f>
        <v>Value</v>
      </c>
      <c r="G30" s="30"/>
      <c r="H30" s="11" t="str">
        <f>IF('tab 1 v4.0'!$A$2="Template English","Value","Waarde")</f>
        <v>Value</v>
      </c>
      <c r="I30" s="30"/>
      <c r="J30" s="11" t="str">
        <f>IF('tab 1 v4.0'!$A$2="Template English","Value","Waarde")</f>
        <v>Value</v>
      </c>
      <c r="K30" s="30"/>
      <c r="L30" s="11" t="str">
        <f>IF('tab 1 v4.0'!$A$2="Template English","Value","Waarde")</f>
        <v>Value</v>
      </c>
    </row>
    <row r="31" spans="1:12" x14ac:dyDescent="0.15">
      <c r="A31" s="30"/>
      <c r="B31" s="11" t="str">
        <f>IF('tab 1 v4.0'!$A$2="Template English","Description","Beschrijving")</f>
        <v>Description</v>
      </c>
      <c r="C31" s="30"/>
      <c r="D31" s="11" t="str">
        <f>IF('tab 1 v4.0'!$A$2="Template English","Value","Waarde")</f>
        <v>Value</v>
      </c>
      <c r="E31" s="30"/>
      <c r="F31" s="11" t="str">
        <f>IF('tab 1 v4.0'!$A$2="Template English","Value","Waarde")</f>
        <v>Value</v>
      </c>
      <c r="G31" s="30"/>
      <c r="H31" s="11" t="str">
        <f>IF('tab 1 v4.0'!$A$2="Template English","Value","Waarde")</f>
        <v>Value</v>
      </c>
      <c r="I31" s="30"/>
      <c r="J31" s="11" t="str">
        <f>IF('tab 1 v4.0'!$A$2="Template English","Value","Waarde")</f>
        <v>Value</v>
      </c>
      <c r="K31" s="30"/>
      <c r="L31" s="11" t="str">
        <f>IF('tab 1 v4.0'!$A$2="Template English","Value","Waarde")</f>
        <v>Value</v>
      </c>
    </row>
    <row r="32" spans="1:12" x14ac:dyDescent="0.15">
      <c r="A32" s="30"/>
      <c r="B32" s="11" t="str">
        <f>IF('tab 1 v4.0'!$A$2="Template English","Description","Beschrijving")</f>
        <v>Description</v>
      </c>
      <c r="C32" s="30"/>
      <c r="D32" s="11" t="str">
        <f>IF('tab 1 v4.0'!$A$2="Template English","Value","Waarde")</f>
        <v>Value</v>
      </c>
      <c r="E32" s="30"/>
      <c r="F32" s="11" t="str">
        <f>IF('tab 1 v4.0'!$A$2="Template English","Value","Waarde")</f>
        <v>Value</v>
      </c>
      <c r="G32" s="30"/>
      <c r="H32" s="11" t="str">
        <f>IF('tab 1 v4.0'!$A$2="Template English","Value","Waarde")</f>
        <v>Value</v>
      </c>
      <c r="I32" s="30"/>
      <c r="J32" s="11" t="str">
        <f>IF('tab 1 v4.0'!$A$2="Template English","Value","Waarde")</f>
        <v>Value</v>
      </c>
      <c r="K32" s="30"/>
      <c r="L32" s="11" t="str">
        <f>IF('tab 1 v4.0'!$A$2="Template English","Value","Waarde")</f>
        <v>Value</v>
      </c>
    </row>
    <row r="33" spans="1:2" ht="26" customHeight="1" x14ac:dyDescent="0.15"/>
    <row r="34" spans="1:2" x14ac:dyDescent="0.15">
      <c r="A34" s="3" t="str">
        <f>IF('tab 1 v4.0'!$A$2="Template English","CALCULATION RULES, PART 3","REKENREGELS, DEEL 3")</f>
        <v>CALCULATION RULES, PART 3</v>
      </c>
    </row>
    <row r="35" spans="1:2" ht="49" customHeight="1" x14ac:dyDescent="0.15">
      <c r="A35" s="20"/>
      <c r="B35" s="29" t="str">
        <f>IF('tab 1 v4.0'!$A$2="Template English","If calculation rules has a SECOND table, continue here","Als rekenregels een TWEEDE tabel heeft, ga hier verder")</f>
        <v>If calculation rules has a SECOND table, continue here</v>
      </c>
    </row>
  </sheetData>
  <sheetProtection formatColumns="0" formatRows="0" selectLockedCells="1"/>
  <pageMargins left="0.7" right="0.7" top="0.75" bottom="0.75" header="0.3" footer="0.3"/>
  <pageSetup paperSize="9" orientation="portrait" horizontalDpi="4294967293" verticalDpi="429496729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N88"/>
  <sheetViews>
    <sheetView workbookViewId="0">
      <selection activeCell="C2" sqref="C2"/>
    </sheetView>
  </sheetViews>
  <sheetFormatPr baseColWidth="10" defaultColWidth="8.83203125" defaultRowHeight="13" x14ac:dyDescent="0.15"/>
  <cols>
    <col min="1" max="1" width="76.1640625" style="3" customWidth="1"/>
    <col min="2" max="2" width="27.5" style="3" customWidth="1"/>
    <col min="3" max="3" width="13.1640625" style="3" customWidth="1"/>
    <col min="4" max="5" width="12.5" style="3" customWidth="1"/>
    <col min="6" max="16384" width="8.83203125" style="3"/>
  </cols>
  <sheetData>
    <row r="1" spans="1:14" x14ac:dyDescent="0.15">
      <c r="A1" s="3" t="str">
        <f>IF('tab 1 v4.0'!$A$2="Template English","SCENARIOS AND ADDITIONAL TECHNICAL INFORMATION 1","SCENARIOS EN AANVULLENDE TECHNISCHE INFORMATIE 1")</f>
        <v>SCENARIOS AND ADDITIONAL TECHNICAL INFORMATION 1</v>
      </c>
    </row>
    <row r="2" spans="1:14" s="2" customFormat="1" ht="109" customHeight="1" x14ac:dyDescent="0.15">
      <c r="A2" s="20"/>
      <c r="B2" s="35" t="str">
        <f>IF('tab 1 v4.0'!$A$2="Template English","Description processes within A1-A3, Description scenarios for modules beyond A1-A3, Additional technical information, Specific background information on toxicities, No commercial texts allowed and only verifiable information must be stated","beschrijving scenarios modules A1-A3, beschrijving scenarios na modules A1-A3, specifieke achtergrondinformatie over toxiciteiten, commerciele teksten niet toegestaan en alleen toetsbare informatie mag worden toegevoegd")</f>
        <v>Description processes within A1-A3, Description scenarios for modules beyond A1-A3, Additional technical information, Specific background information on toxicities, No commercial texts allowed and only verifiable information must be stated</v>
      </c>
      <c r="C2" s="34"/>
    </row>
    <row r="3" spans="1:14" s="2" customFormat="1" x14ac:dyDescent="0.15">
      <c r="A3" s="15"/>
    </row>
    <row r="4" spans="1:14" x14ac:dyDescent="0.15">
      <c r="A4" s="3" t="str">
        <f>IF('tab 1 v4.0'!$A$2="Template English","TABLE 1: SCENARIOS AND TECHNICAL INFORMATION","TABEL 1: SCENARIOS EN AANVULLENDE TECHNISCHE INFORMATIE")</f>
        <v>TABLE 1: SCENARIOS AND TECHNICAL INFORMATION</v>
      </c>
      <c r="B4" s="11" t="str">
        <f>IF('tab 1 v4.0'!$A$2="Template English","if scenarios ….. has a table, fill table here","als scenarios ….. een tabel heeft, vul die hier in")</f>
        <v>if scenarios ….. has a table, fill table here</v>
      </c>
      <c r="C4" s="10"/>
    </row>
    <row r="5" spans="1:14" x14ac:dyDescent="0.15">
      <c r="A5" s="20"/>
      <c r="B5" s="11" t="str">
        <f>IF('tab 1 v4.0'!$A$2="Template English","head, description","kop, beschrijving")</f>
        <v>head, description</v>
      </c>
      <c r="C5" s="20"/>
      <c r="D5" s="11" t="str">
        <f>IF('tab 1 v4.0'!$A$2="Template English","head","kop")</f>
        <v>head</v>
      </c>
      <c r="E5" s="20"/>
      <c r="F5" s="11" t="str">
        <f>IF('tab 1 v4.0'!$A$2="Template English","head","kop")</f>
        <v>head</v>
      </c>
      <c r="G5" s="20"/>
      <c r="H5" s="11" t="str">
        <f>IF('tab 1 v4.0'!$A$2="Template English","head","kop")</f>
        <v>head</v>
      </c>
      <c r="I5" s="20"/>
      <c r="J5" s="11" t="str">
        <f>IF('tab 1 v4.0'!$A$2="Template English","head","kop")</f>
        <v>head</v>
      </c>
      <c r="K5" s="20"/>
      <c r="L5" s="11" t="str">
        <f>IF('tab 1 v4.0'!$A$2="Template English","head","kop")</f>
        <v>head</v>
      </c>
      <c r="M5" s="20"/>
      <c r="N5" s="11" t="str">
        <f>IF('tab 1 v4.0'!$A$2="Template English","head","kop")</f>
        <v>head</v>
      </c>
    </row>
    <row r="6" spans="1:14" x14ac:dyDescent="0.15">
      <c r="A6" s="30"/>
      <c r="B6" s="11" t="str">
        <f>IF('tab 1 v4.0'!$A$2="Template English","description","beschrijving")</f>
        <v>description</v>
      </c>
      <c r="C6" s="30"/>
      <c r="D6" s="11" t="str">
        <f>IF('tab 1 v4.0'!$A$2="Template English","value","waarde")</f>
        <v>value</v>
      </c>
      <c r="E6" s="30"/>
      <c r="F6" s="11" t="str">
        <f>IF('tab 1 v4.0'!$A$2="Template English","value","waarde")</f>
        <v>value</v>
      </c>
      <c r="G6" s="30"/>
      <c r="H6" s="11" t="str">
        <f>IF('tab 1 v4.0'!$A$2="Template English","value","waarde")</f>
        <v>value</v>
      </c>
      <c r="I6" s="30"/>
      <c r="J6" s="11" t="str">
        <f>IF('tab 1 v4.0'!$A$2="Template English","value","waarde")</f>
        <v>value</v>
      </c>
      <c r="K6" s="30"/>
      <c r="L6" s="11" t="str">
        <f>IF('tab 1 v4.0'!$A$2="Template English","value","waarde")</f>
        <v>value</v>
      </c>
      <c r="M6" s="30"/>
      <c r="N6" s="11" t="str">
        <f>IF('tab 1 v4.0'!$A$2="Template English","value","waarde")</f>
        <v>value</v>
      </c>
    </row>
    <row r="7" spans="1:14" x14ac:dyDescent="0.15">
      <c r="A7" s="30"/>
      <c r="B7" s="11" t="str">
        <f>IF('tab 1 v4.0'!$A$2="Template English","description","beschrijving")</f>
        <v>description</v>
      </c>
      <c r="C7" s="30"/>
      <c r="D7" s="11" t="str">
        <f>IF('tab 1 v4.0'!$A$2="Template English","value","waarde")</f>
        <v>value</v>
      </c>
      <c r="E7" s="30"/>
      <c r="F7" s="11" t="str">
        <f>IF('tab 1 v4.0'!$A$2="Template English","value","waarde")</f>
        <v>value</v>
      </c>
      <c r="G7" s="30"/>
      <c r="H7" s="11" t="str">
        <f>IF('tab 1 v4.0'!$A$2="Template English","value","waarde")</f>
        <v>value</v>
      </c>
      <c r="I7" s="30"/>
      <c r="J7" s="11" t="str">
        <f>IF('tab 1 v4.0'!$A$2="Template English","value","waarde")</f>
        <v>value</v>
      </c>
      <c r="K7" s="30"/>
      <c r="L7" s="11" t="str">
        <f>IF('tab 1 v4.0'!$A$2="Template English","value","waarde")</f>
        <v>value</v>
      </c>
      <c r="M7" s="30"/>
      <c r="N7" s="11" t="str">
        <f>IF('tab 1 v4.0'!$A$2="Template English","value","waarde")</f>
        <v>value</v>
      </c>
    </row>
    <row r="8" spans="1:14" x14ac:dyDescent="0.15">
      <c r="A8" s="30"/>
      <c r="B8" s="11" t="str">
        <f>IF('tab 1 v4.0'!$A$2="Template English","description","beschrijving")</f>
        <v>description</v>
      </c>
      <c r="C8" s="30"/>
      <c r="D8" s="11" t="str">
        <f>IF('tab 1 v4.0'!$A$2="Template English","value","waarde")</f>
        <v>value</v>
      </c>
      <c r="E8" s="30"/>
      <c r="F8" s="11" t="str">
        <f>IF('tab 1 v4.0'!$A$2="Template English","value","waarde")</f>
        <v>value</v>
      </c>
      <c r="G8" s="30"/>
      <c r="H8" s="11" t="str">
        <f>IF('tab 1 v4.0'!$A$2="Template English","value","waarde")</f>
        <v>value</v>
      </c>
      <c r="I8" s="30"/>
      <c r="J8" s="11" t="str">
        <f>IF('tab 1 v4.0'!$A$2="Template English","value","waarde")</f>
        <v>value</v>
      </c>
      <c r="K8" s="30"/>
      <c r="L8" s="11" t="str">
        <f>IF('tab 1 v4.0'!$A$2="Template English","value","waarde")</f>
        <v>value</v>
      </c>
      <c r="M8" s="30"/>
      <c r="N8" s="11" t="str">
        <f>IF('tab 1 v4.0'!$A$2="Template English","value","waarde")</f>
        <v>value</v>
      </c>
    </row>
    <row r="9" spans="1:14" x14ac:dyDescent="0.15">
      <c r="A9" s="30"/>
      <c r="B9" s="11" t="str">
        <f>IF('tab 1 v4.0'!$A$2="Template English","description","beschrijving")</f>
        <v>description</v>
      </c>
      <c r="C9" s="30"/>
      <c r="D9" s="11" t="str">
        <f>IF('tab 1 v4.0'!$A$2="Template English","value","waarde")</f>
        <v>value</v>
      </c>
      <c r="E9" s="30"/>
      <c r="F9" s="11" t="str">
        <f>IF('tab 1 v4.0'!$A$2="Template English","value","waarde")</f>
        <v>value</v>
      </c>
      <c r="G9" s="30"/>
      <c r="H9" s="11" t="str">
        <f>IF('tab 1 v4.0'!$A$2="Template English","value","waarde")</f>
        <v>value</v>
      </c>
      <c r="I9" s="30"/>
      <c r="J9" s="11" t="str">
        <f>IF('tab 1 v4.0'!$A$2="Template English","value","waarde")</f>
        <v>value</v>
      </c>
      <c r="K9" s="30"/>
      <c r="L9" s="11" t="str">
        <f>IF('tab 1 v4.0'!$A$2="Template English","value","waarde")</f>
        <v>value</v>
      </c>
      <c r="M9" s="30"/>
      <c r="N9" s="11" t="str">
        <f>IF('tab 1 v4.0'!$A$2="Template English","value","waarde")</f>
        <v>value</v>
      </c>
    </row>
    <row r="10" spans="1:14" x14ac:dyDescent="0.15">
      <c r="A10" s="30"/>
      <c r="B10" s="11" t="str">
        <f>IF('tab 1 v4.0'!$A$2="Template English","description","beschrijving")</f>
        <v>description</v>
      </c>
      <c r="C10" s="30"/>
      <c r="D10" s="11" t="str">
        <f>IF('tab 1 v4.0'!$A$2="Template English","value","waarde")</f>
        <v>value</v>
      </c>
      <c r="E10" s="30"/>
      <c r="F10" s="11" t="str">
        <f>IF('tab 1 v4.0'!$A$2="Template English","value","waarde")</f>
        <v>value</v>
      </c>
      <c r="G10" s="30"/>
      <c r="H10" s="11" t="str">
        <f>IF('tab 1 v4.0'!$A$2="Template English","value","waarde")</f>
        <v>value</v>
      </c>
      <c r="I10" s="30"/>
      <c r="J10" s="11" t="str">
        <f>IF('tab 1 v4.0'!$A$2="Template English","value","waarde")</f>
        <v>value</v>
      </c>
      <c r="K10" s="30"/>
      <c r="L10" s="11" t="str">
        <f>IF('tab 1 v4.0'!$A$2="Template English","value","waarde")</f>
        <v>value</v>
      </c>
      <c r="M10" s="30"/>
      <c r="N10" s="11" t="str">
        <f>IF('tab 1 v4.0'!$A$2="Template English","value","waarde")</f>
        <v>value</v>
      </c>
    </row>
    <row r="11" spans="1:14" x14ac:dyDescent="0.15">
      <c r="A11" s="30"/>
      <c r="B11" s="11" t="str">
        <f>IF('tab 1 v4.0'!$A$2="Template English","description","beschrijving")</f>
        <v>description</v>
      </c>
      <c r="C11" s="30"/>
      <c r="D11" s="11" t="str">
        <f>IF('tab 1 v4.0'!$A$2="Template English","value","waarde")</f>
        <v>value</v>
      </c>
      <c r="E11" s="30"/>
      <c r="F11" s="11" t="str">
        <f>IF('tab 1 v4.0'!$A$2="Template English","value","waarde")</f>
        <v>value</v>
      </c>
      <c r="G11" s="30"/>
      <c r="H11" s="11" t="str">
        <f>IF('tab 1 v4.0'!$A$2="Template English","value","waarde")</f>
        <v>value</v>
      </c>
      <c r="I11" s="30"/>
      <c r="J11" s="11" t="str">
        <f>IF('tab 1 v4.0'!$A$2="Template English","value","waarde")</f>
        <v>value</v>
      </c>
      <c r="K11" s="30"/>
      <c r="L11" s="11" t="str">
        <f>IF('tab 1 v4.0'!$A$2="Template English","value","waarde")</f>
        <v>value</v>
      </c>
      <c r="M11" s="30"/>
      <c r="N11" s="11" t="str">
        <f>IF('tab 1 v4.0'!$A$2="Template English","value","waarde")</f>
        <v>value</v>
      </c>
    </row>
    <row r="12" spans="1:14" x14ac:dyDescent="0.15">
      <c r="A12" s="30"/>
      <c r="B12" s="11" t="str">
        <f>IF('tab 1 v4.0'!$A$2="Template English","description","beschrijving")</f>
        <v>description</v>
      </c>
      <c r="C12" s="30"/>
      <c r="D12" s="11" t="str">
        <f>IF('tab 1 v4.0'!$A$2="Template English","value","waarde")</f>
        <v>value</v>
      </c>
      <c r="E12" s="30"/>
      <c r="F12" s="11" t="str">
        <f>IF('tab 1 v4.0'!$A$2="Template English","value","waarde")</f>
        <v>value</v>
      </c>
      <c r="G12" s="30"/>
      <c r="H12" s="11" t="str">
        <f>IF('tab 1 v4.0'!$A$2="Template English","value","waarde")</f>
        <v>value</v>
      </c>
      <c r="I12" s="30"/>
      <c r="J12" s="11" t="str">
        <f>IF('tab 1 v4.0'!$A$2="Template English","value","waarde")</f>
        <v>value</v>
      </c>
      <c r="K12" s="30"/>
      <c r="L12" s="11" t="str">
        <f>IF('tab 1 v4.0'!$A$2="Template English","value","waarde")</f>
        <v>value</v>
      </c>
      <c r="M12" s="30"/>
      <c r="N12" s="11" t="str">
        <f>IF('tab 1 v4.0'!$A$2="Template English","value","waarde")</f>
        <v>value</v>
      </c>
    </row>
    <row r="13" spans="1:14" s="2" customFormat="1" x14ac:dyDescent="0.15">
      <c r="A13" s="15"/>
    </row>
    <row r="14" spans="1:14" s="2" customFormat="1" x14ac:dyDescent="0.15">
      <c r="A14" s="3" t="str">
        <f>IF('tab 1 v4.0'!$A$2="Template English","SCENARIOS AND ADDITIONAL TECHNICAL INFORMATION, PART 2","SCENARIOS EN AANVULLENDE TECHNISCHE INFORMATIE, DEEL 2")</f>
        <v>SCENARIOS AND ADDITIONAL TECHNICAL INFORMATION, PART 2</v>
      </c>
    </row>
    <row r="15" spans="1:14" s="2" customFormat="1" ht="50" customHeight="1" x14ac:dyDescent="0.15">
      <c r="A15" s="30"/>
      <c r="B15" s="29" t="str">
        <f>IF('tab 1 v4.0'!$A$2="Template English","if scenarios ….. has a table, continue with text here","als scenarios ….. een tabel heeft, ga verder met de tekst hier")</f>
        <v>if scenarios ….. has a table, continue with text here</v>
      </c>
    </row>
    <row r="16" spans="1:14" s="2" customFormat="1" x14ac:dyDescent="0.15">
      <c r="A16" s="14"/>
    </row>
    <row r="17" spans="1:14" s="2" customFormat="1" x14ac:dyDescent="0.15">
      <c r="A17" s="3" t="str">
        <f>IF('tab 1 v4.0'!$A$2="Template English","TABLE 2: SCENARIOS AND TECHNICAL INFORMATION","TABEL 2: SCENARIOS EN AANVULLENDE TECHNISCHE INFORMATIE")</f>
        <v>TABLE 2: SCENARIOS AND TECHNICAL INFORMATION</v>
      </c>
      <c r="B17" s="11" t="str">
        <f>IF('tab 1 v4.0'!$A$2="Template English","if scenarios ….. has a SECOND table, fill table here","als scenarios ….. een TWEEDE tabel heeft, vul die hier in")</f>
        <v>if scenarios ….. has a SECOND table, fill table here</v>
      </c>
    </row>
    <row r="18" spans="1:14" s="2" customFormat="1" x14ac:dyDescent="0.15">
      <c r="A18" s="20"/>
      <c r="B18" s="11" t="str">
        <f>IF('tab 1 v4.0'!$A$2="Template English","head, description","kop, beschrijving")</f>
        <v>head, description</v>
      </c>
      <c r="C18" s="20"/>
      <c r="D18" s="11" t="str">
        <f>IF('tab 1 v4.0'!$A$2="Template English","head","kop")</f>
        <v>head</v>
      </c>
      <c r="E18" s="20"/>
      <c r="F18" s="11" t="str">
        <f>IF('tab 1 v4.0'!$A$2="Template English","head","kop")</f>
        <v>head</v>
      </c>
      <c r="G18" s="20"/>
      <c r="H18" s="11" t="str">
        <f>IF('tab 1 v4.0'!$A$2="Template English","head","kop")</f>
        <v>head</v>
      </c>
      <c r="I18" s="20"/>
      <c r="J18" s="11" t="str">
        <f>IF('tab 1 v4.0'!$A$2="Template English","head","kop")</f>
        <v>head</v>
      </c>
      <c r="K18" s="20"/>
      <c r="L18" s="11" t="str">
        <f>IF('tab 1 v4.0'!$A$2="Template English","head","kop")</f>
        <v>head</v>
      </c>
      <c r="M18" s="20"/>
      <c r="N18" s="11" t="str">
        <f>IF('tab 1 v4.0'!$A$2="Template English","head","kop")</f>
        <v>head</v>
      </c>
    </row>
    <row r="19" spans="1:14" s="2" customFormat="1" x14ac:dyDescent="0.15">
      <c r="A19" s="30"/>
      <c r="B19" s="11" t="str">
        <f>IF('tab 1 v4.0'!$A$2="Template English","description","beschrijving")</f>
        <v>description</v>
      </c>
      <c r="C19" s="30"/>
      <c r="D19" s="11" t="str">
        <f>IF('tab 1 v4.0'!$A$2="Template English","value","waarde")</f>
        <v>value</v>
      </c>
      <c r="E19" s="30"/>
      <c r="F19" s="11" t="str">
        <f>IF('tab 1 v4.0'!$A$2="Template English","value","waarde")</f>
        <v>value</v>
      </c>
      <c r="G19" s="30"/>
      <c r="H19" s="11" t="str">
        <f>IF('tab 1 v4.0'!$A$2="Template English","value","waarde")</f>
        <v>value</v>
      </c>
      <c r="I19" s="30"/>
      <c r="J19" s="11" t="str">
        <f>IF('tab 1 v4.0'!$A$2="Template English","value","waarde")</f>
        <v>value</v>
      </c>
      <c r="K19" s="30"/>
      <c r="L19" s="11" t="str">
        <f>IF('tab 1 v4.0'!$A$2="Template English","value","waarde")</f>
        <v>value</v>
      </c>
      <c r="M19" s="30"/>
      <c r="N19" s="11" t="str">
        <f>IF('tab 1 v4.0'!$A$2="Template English","value","waarde")</f>
        <v>value</v>
      </c>
    </row>
    <row r="20" spans="1:14" s="2" customFormat="1" x14ac:dyDescent="0.15">
      <c r="A20" s="30"/>
      <c r="B20" s="11" t="str">
        <f>IF('tab 1 v4.0'!$A$2="Template English","description","beschrijving")</f>
        <v>description</v>
      </c>
      <c r="C20" s="30"/>
      <c r="D20" s="11" t="str">
        <f>IF('tab 1 v4.0'!$A$2="Template English","value","waarde")</f>
        <v>value</v>
      </c>
      <c r="E20" s="30"/>
      <c r="F20" s="11" t="str">
        <f>IF('tab 1 v4.0'!$A$2="Template English","value","waarde")</f>
        <v>value</v>
      </c>
      <c r="G20" s="30"/>
      <c r="H20" s="11" t="str">
        <f>IF('tab 1 v4.0'!$A$2="Template English","value","waarde")</f>
        <v>value</v>
      </c>
      <c r="I20" s="30"/>
      <c r="J20" s="11" t="str">
        <f>IF('tab 1 v4.0'!$A$2="Template English","value","waarde")</f>
        <v>value</v>
      </c>
      <c r="K20" s="30"/>
      <c r="L20" s="11" t="str">
        <f>IF('tab 1 v4.0'!$A$2="Template English","value","waarde")</f>
        <v>value</v>
      </c>
      <c r="M20" s="30"/>
      <c r="N20" s="11" t="str">
        <f>IF('tab 1 v4.0'!$A$2="Template English","value","waarde")</f>
        <v>value</v>
      </c>
    </row>
    <row r="21" spans="1:14" s="2" customFormat="1" x14ac:dyDescent="0.15">
      <c r="A21" s="30"/>
      <c r="B21" s="11" t="str">
        <f>IF('tab 1 v4.0'!$A$2="Template English","description","beschrijving")</f>
        <v>description</v>
      </c>
      <c r="C21" s="30"/>
      <c r="D21" s="11" t="str">
        <f>IF('tab 1 v4.0'!$A$2="Template English","value","waarde")</f>
        <v>value</v>
      </c>
      <c r="E21" s="30"/>
      <c r="F21" s="11" t="str">
        <f>IF('tab 1 v4.0'!$A$2="Template English","value","waarde")</f>
        <v>value</v>
      </c>
      <c r="G21" s="30"/>
      <c r="H21" s="11" t="str">
        <f>IF('tab 1 v4.0'!$A$2="Template English","value","waarde")</f>
        <v>value</v>
      </c>
      <c r="I21" s="30"/>
      <c r="J21" s="11" t="str">
        <f>IF('tab 1 v4.0'!$A$2="Template English","value","waarde")</f>
        <v>value</v>
      </c>
      <c r="K21" s="30"/>
      <c r="L21" s="11" t="str">
        <f>IF('tab 1 v4.0'!$A$2="Template English","value","waarde")</f>
        <v>value</v>
      </c>
      <c r="M21" s="30"/>
      <c r="N21" s="11" t="str">
        <f>IF('tab 1 v4.0'!$A$2="Template English","value","waarde")</f>
        <v>value</v>
      </c>
    </row>
    <row r="22" spans="1:14" s="2" customFormat="1" x14ac:dyDescent="0.15">
      <c r="A22" s="30"/>
      <c r="B22" s="11" t="str">
        <f>IF('tab 1 v4.0'!$A$2="Template English","description","beschrijving")</f>
        <v>description</v>
      </c>
      <c r="C22" s="30"/>
      <c r="D22" s="11" t="str">
        <f>IF('tab 1 v4.0'!$A$2="Template English","value","waarde")</f>
        <v>value</v>
      </c>
      <c r="E22" s="30"/>
      <c r="F22" s="11" t="str">
        <f>IF('tab 1 v4.0'!$A$2="Template English","value","waarde")</f>
        <v>value</v>
      </c>
      <c r="G22" s="30"/>
      <c r="H22" s="11" t="str">
        <f>IF('tab 1 v4.0'!$A$2="Template English","value","waarde")</f>
        <v>value</v>
      </c>
      <c r="I22" s="30"/>
      <c r="J22" s="11" t="str">
        <f>IF('tab 1 v4.0'!$A$2="Template English","value","waarde")</f>
        <v>value</v>
      </c>
      <c r="K22" s="30"/>
      <c r="L22" s="11" t="str">
        <f>IF('tab 1 v4.0'!$A$2="Template English","value","waarde")</f>
        <v>value</v>
      </c>
      <c r="M22" s="30"/>
      <c r="N22" s="11" t="str">
        <f>IF('tab 1 v4.0'!$A$2="Template English","value","waarde")</f>
        <v>value</v>
      </c>
    </row>
    <row r="23" spans="1:14" s="2" customFormat="1" x14ac:dyDescent="0.15">
      <c r="A23" s="30"/>
      <c r="B23" s="11" t="str">
        <f>IF('tab 1 v4.0'!$A$2="Template English","description","beschrijving")</f>
        <v>description</v>
      </c>
      <c r="C23" s="30"/>
      <c r="D23" s="11" t="str">
        <f>IF('tab 1 v4.0'!$A$2="Template English","value","waarde")</f>
        <v>value</v>
      </c>
      <c r="E23" s="30"/>
      <c r="F23" s="11" t="str">
        <f>IF('tab 1 v4.0'!$A$2="Template English","value","waarde")</f>
        <v>value</v>
      </c>
      <c r="G23" s="30"/>
      <c r="H23" s="11" t="str">
        <f>IF('tab 1 v4.0'!$A$2="Template English","value","waarde")</f>
        <v>value</v>
      </c>
      <c r="I23" s="30"/>
      <c r="J23" s="11" t="str">
        <f>IF('tab 1 v4.0'!$A$2="Template English","value","waarde")</f>
        <v>value</v>
      </c>
      <c r="K23" s="30"/>
      <c r="L23" s="11" t="str">
        <f>IF('tab 1 v4.0'!$A$2="Template English","value","waarde")</f>
        <v>value</v>
      </c>
      <c r="M23" s="30"/>
      <c r="N23" s="11" t="str">
        <f>IF('tab 1 v4.0'!$A$2="Template English","value","waarde")</f>
        <v>value</v>
      </c>
    </row>
    <row r="24" spans="1:14" s="2" customFormat="1" x14ac:dyDescent="0.15">
      <c r="A24" s="30"/>
      <c r="B24" s="11" t="str">
        <f>IF('tab 1 v4.0'!$A$2="Template English","description","beschrijving")</f>
        <v>description</v>
      </c>
      <c r="C24" s="30"/>
      <c r="D24" s="11" t="str">
        <f>IF('tab 1 v4.0'!$A$2="Template English","value","waarde")</f>
        <v>value</v>
      </c>
      <c r="E24" s="30"/>
      <c r="F24" s="11" t="str">
        <f>IF('tab 1 v4.0'!$A$2="Template English","value","waarde")</f>
        <v>value</v>
      </c>
      <c r="G24" s="30"/>
      <c r="H24" s="11" t="str">
        <f>IF('tab 1 v4.0'!$A$2="Template English","value","waarde")</f>
        <v>value</v>
      </c>
      <c r="I24" s="30"/>
      <c r="J24" s="11" t="str">
        <f>IF('tab 1 v4.0'!$A$2="Template English","value","waarde")</f>
        <v>value</v>
      </c>
      <c r="K24" s="30"/>
      <c r="L24" s="11" t="str">
        <f>IF('tab 1 v4.0'!$A$2="Template English","value","waarde")</f>
        <v>value</v>
      </c>
      <c r="M24" s="30"/>
      <c r="N24" s="11" t="str">
        <f>IF('tab 1 v4.0'!$A$2="Template English","value","waarde")</f>
        <v>value</v>
      </c>
    </row>
    <row r="25" spans="1:14" s="2" customFormat="1" x14ac:dyDescent="0.15">
      <c r="A25" s="30"/>
      <c r="B25" s="11" t="str">
        <f>IF('tab 1 v4.0'!$A$2="Template English","description","beschrijving")</f>
        <v>description</v>
      </c>
      <c r="C25" s="30"/>
      <c r="D25" s="11" t="str">
        <f>IF('tab 1 v4.0'!$A$2="Template English","value","waarde")</f>
        <v>value</v>
      </c>
      <c r="E25" s="30"/>
      <c r="F25" s="11" t="str">
        <f>IF('tab 1 v4.0'!$A$2="Template English","value","waarde")</f>
        <v>value</v>
      </c>
      <c r="G25" s="30"/>
      <c r="H25" s="11" t="str">
        <f>IF('tab 1 v4.0'!$A$2="Template English","value","waarde")</f>
        <v>value</v>
      </c>
      <c r="I25" s="30"/>
      <c r="J25" s="11" t="str">
        <f>IF('tab 1 v4.0'!$A$2="Template English","value","waarde")</f>
        <v>value</v>
      </c>
      <c r="K25" s="30"/>
      <c r="L25" s="11" t="str">
        <f>IF('tab 1 v4.0'!$A$2="Template English","value","waarde")</f>
        <v>value</v>
      </c>
      <c r="M25" s="30"/>
      <c r="N25" s="11" t="str">
        <f>IF('tab 1 v4.0'!$A$2="Template English","value","waarde")</f>
        <v>value</v>
      </c>
    </row>
    <row r="26" spans="1:14" s="2" customFormat="1" x14ac:dyDescent="0.15">
      <c r="A26" s="15"/>
    </row>
    <row r="27" spans="1:14" s="2" customFormat="1" x14ac:dyDescent="0.15">
      <c r="A27" s="3" t="str">
        <f>IF('tab 1 v4.0'!$A$2="Template English","SCENARIOS AND ADDITIONAL TECHNICAL INFORMATION, PART 3","SCENARIOS EN AANVULLENDE TECHNISCHE INFORMATIE, DEEL 3")</f>
        <v>SCENARIOS AND ADDITIONAL TECHNICAL INFORMATION, PART 3</v>
      </c>
    </row>
    <row r="28" spans="1:14" s="2" customFormat="1" ht="50" customHeight="1" x14ac:dyDescent="0.15">
      <c r="A28" s="30"/>
      <c r="B28" s="29" t="str">
        <f>IF('tab 1 v4.0'!$A$2="Template English","if scenarios ….. has a SECOND table, continue with text here","als scenarios ….. een TWEEDE tabel heeft, ga verder met de tekst hier")</f>
        <v>if scenarios ….. has a SECOND table, continue with text here</v>
      </c>
    </row>
    <row r="29" spans="1:14" s="2" customFormat="1" ht="17" customHeight="1" x14ac:dyDescent="0.15">
      <c r="A29" s="39"/>
      <c r="B29" s="22"/>
    </row>
    <row r="30" spans="1:14" s="2" customFormat="1" x14ac:dyDescent="0.15">
      <c r="A30" s="3" t="str">
        <f>IF('tab 1 v4.0'!$A$2="Template English","TABLE 3: SCENARIOS AND TECHNICAL INFORMATION","TABEL 3: SCENARIOS EN AANVULLENDE TECHNISCHE INFORMATIE")</f>
        <v>TABLE 3: SCENARIOS AND TECHNICAL INFORMATION</v>
      </c>
      <c r="B30" s="11" t="str">
        <f>IF('tab 1 v4.0'!$A$2="Template English","if scenarios ….. has a THIRD table, fill table here","als scenarios ….. een DERDE tabel heeft, vul die hier in")</f>
        <v>if scenarios ….. has a THIRD table, fill table here</v>
      </c>
    </row>
    <row r="31" spans="1:14" s="2" customFormat="1" x14ac:dyDescent="0.15">
      <c r="A31" s="20"/>
      <c r="B31" s="11" t="str">
        <f>IF('tab 1 v4.0'!$A$2="Template English","head, description","kop, beschrijving")</f>
        <v>head, description</v>
      </c>
      <c r="C31" s="20"/>
      <c r="D31" s="11" t="str">
        <f>IF('tab 1 v4.0'!$A$2="Template English","head","kop")</f>
        <v>head</v>
      </c>
      <c r="E31" s="20"/>
      <c r="F31" s="11" t="str">
        <f>IF('tab 1 v4.0'!$A$2="Template English","head","kop")</f>
        <v>head</v>
      </c>
      <c r="G31" s="20"/>
      <c r="H31" s="11" t="str">
        <f>IF('tab 1 v4.0'!$A$2="Template English","head","kop")</f>
        <v>head</v>
      </c>
      <c r="I31" s="20"/>
      <c r="J31" s="11" t="str">
        <f>IF('tab 1 v4.0'!$A$2="Template English","head","kop")</f>
        <v>head</v>
      </c>
      <c r="K31" s="20"/>
      <c r="L31" s="11" t="str">
        <f>IF('tab 1 v4.0'!$A$2="Template English","head","kop")</f>
        <v>head</v>
      </c>
      <c r="M31" s="20"/>
      <c r="N31" s="11" t="str">
        <f>IF('tab 1 v4.0'!$A$2="Template English","head","kop")</f>
        <v>head</v>
      </c>
    </row>
    <row r="32" spans="1:14" s="2" customFormat="1" x14ac:dyDescent="0.15">
      <c r="A32" s="30"/>
      <c r="B32" s="11" t="str">
        <f>IF('tab 1 v4.0'!$A$2="Template English","description","beschrijving")</f>
        <v>description</v>
      </c>
      <c r="C32" s="30"/>
      <c r="D32" s="11" t="str">
        <f>IF('tab 1 v4.0'!$A$2="Template English","value","waarde")</f>
        <v>value</v>
      </c>
      <c r="E32" s="30"/>
      <c r="F32" s="11" t="str">
        <f>IF('tab 1 v4.0'!$A$2="Template English","value","waarde")</f>
        <v>value</v>
      </c>
      <c r="G32" s="30"/>
      <c r="H32" s="11" t="str">
        <f>IF('tab 1 v4.0'!$A$2="Template English","value","waarde")</f>
        <v>value</v>
      </c>
      <c r="I32" s="30"/>
      <c r="J32" s="11" t="str">
        <f>IF('tab 1 v4.0'!$A$2="Template English","value","waarde")</f>
        <v>value</v>
      </c>
      <c r="K32" s="30"/>
      <c r="L32" s="11" t="str">
        <f>IF('tab 1 v4.0'!$A$2="Template English","value","waarde")</f>
        <v>value</v>
      </c>
      <c r="M32" s="30"/>
      <c r="N32" s="11" t="str">
        <f>IF('tab 1 v4.0'!$A$2="Template English","value","waarde")</f>
        <v>value</v>
      </c>
    </row>
    <row r="33" spans="1:14" s="2" customFormat="1" x14ac:dyDescent="0.15">
      <c r="A33" s="30"/>
      <c r="B33" s="11" t="str">
        <f>IF('tab 1 v4.0'!$A$2="Template English","description","beschrijving")</f>
        <v>description</v>
      </c>
      <c r="C33" s="30"/>
      <c r="D33" s="11" t="str">
        <f>IF('tab 1 v4.0'!$A$2="Template English","value","waarde")</f>
        <v>value</v>
      </c>
      <c r="E33" s="30"/>
      <c r="F33" s="11" t="str">
        <f>IF('tab 1 v4.0'!$A$2="Template English","value","waarde")</f>
        <v>value</v>
      </c>
      <c r="G33" s="30"/>
      <c r="H33" s="11" t="str">
        <f>IF('tab 1 v4.0'!$A$2="Template English","value","waarde")</f>
        <v>value</v>
      </c>
      <c r="I33" s="30"/>
      <c r="J33" s="11" t="str">
        <f>IF('tab 1 v4.0'!$A$2="Template English","value","waarde")</f>
        <v>value</v>
      </c>
      <c r="K33" s="30"/>
      <c r="L33" s="11" t="str">
        <f>IF('tab 1 v4.0'!$A$2="Template English","value","waarde")</f>
        <v>value</v>
      </c>
      <c r="M33" s="30"/>
      <c r="N33" s="11" t="str">
        <f>IF('tab 1 v4.0'!$A$2="Template English","value","waarde")</f>
        <v>value</v>
      </c>
    </row>
    <row r="34" spans="1:14" s="2" customFormat="1" x14ac:dyDescent="0.15">
      <c r="A34" s="30"/>
      <c r="B34" s="11" t="str">
        <f>IF('tab 1 v4.0'!$A$2="Template English","description","beschrijving")</f>
        <v>description</v>
      </c>
      <c r="C34" s="30"/>
      <c r="D34" s="11" t="str">
        <f>IF('tab 1 v4.0'!$A$2="Template English","value","waarde")</f>
        <v>value</v>
      </c>
      <c r="E34" s="30"/>
      <c r="F34" s="11" t="str">
        <f>IF('tab 1 v4.0'!$A$2="Template English","value","waarde")</f>
        <v>value</v>
      </c>
      <c r="G34" s="30"/>
      <c r="H34" s="11" t="str">
        <f>IF('tab 1 v4.0'!$A$2="Template English","value","waarde")</f>
        <v>value</v>
      </c>
      <c r="I34" s="30"/>
      <c r="J34" s="11" t="str">
        <f>IF('tab 1 v4.0'!$A$2="Template English","value","waarde")</f>
        <v>value</v>
      </c>
      <c r="K34" s="30"/>
      <c r="L34" s="11" t="str">
        <f>IF('tab 1 v4.0'!$A$2="Template English","value","waarde")</f>
        <v>value</v>
      </c>
      <c r="M34" s="30"/>
      <c r="N34" s="11" t="str">
        <f>IF('tab 1 v4.0'!$A$2="Template English","value","waarde")</f>
        <v>value</v>
      </c>
    </row>
    <row r="35" spans="1:14" s="2" customFormat="1" x14ac:dyDescent="0.15">
      <c r="A35" s="30"/>
      <c r="B35" s="11" t="str">
        <f>IF('tab 1 v4.0'!$A$2="Template English","description","beschrijving")</f>
        <v>description</v>
      </c>
      <c r="C35" s="30"/>
      <c r="D35" s="11" t="str">
        <f>IF('tab 1 v4.0'!$A$2="Template English","value","waarde")</f>
        <v>value</v>
      </c>
      <c r="E35" s="30"/>
      <c r="F35" s="11" t="str">
        <f>IF('tab 1 v4.0'!$A$2="Template English","value","waarde")</f>
        <v>value</v>
      </c>
      <c r="G35" s="30"/>
      <c r="H35" s="11" t="str">
        <f>IF('tab 1 v4.0'!$A$2="Template English","value","waarde")</f>
        <v>value</v>
      </c>
      <c r="I35" s="30"/>
      <c r="J35" s="11" t="str">
        <f>IF('tab 1 v4.0'!$A$2="Template English","value","waarde")</f>
        <v>value</v>
      </c>
      <c r="K35" s="30"/>
      <c r="L35" s="11" t="str">
        <f>IF('tab 1 v4.0'!$A$2="Template English","value","waarde")</f>
        <v>value</v>
      </c>
      <c r="M35" s="30"/>
      <c r="N35" s="11" t="str">
        <f>IF('tab 1 v4.0'!$A$2="Template English","value","waarde")</f>
        <v>value</v>
      </c>
    </row>
    <row r="36" spans="1:14" s="2" customFormat="1" x14ac:dyDescent="0.15">
      <c r="A36" s="30"/>
      <c r="B36" s="11" t="str">
        <f>IF('tab 1 v4.0'!$A$2="Template English","description","beschrijving")</f>
        <v>description</v>
      </c>
      <c r="C36" s="30"/>
      <c r="D36" s="11" t="str">
        <f>IF('tab 1 v4.0'!$A$2="Template English","value","waarde")</f>
        <v>value</v>
      </c>
      <c r="E36" s="30"/>
      <c r="F36" s="11" t="str">
        <f>IF('tab 1 v4.0'!$A$2="Template English","value","waarde")</f>
        <v>value</v>
      </c>
      <c r="G36" s="30"/>
      <c r="H36" s="11" t="str">
        <f>IF('tab 1 v4.0'!$A$2="Template English","value","waarde")</f>
        <v>value</v>
      </c>
      <c r="I36" s="30"/>
      <c r="J36" s="11" t="str">
        <f>IF('tab 1 v4.0'!$A$2="Template English","value","waarde")</f>
        <v>value</v>
      </c>
      <c r="K36" s="30"/>
      <c r="L36" s="11" t="str">
        <f>IF('tab 1 v4.0'!$A$2="Template English","value","waarde")</f>
        <v>value</v>
      </c>
      <c r="M36" s="30"/>
      <c r="N36" s="11" t="str">
        <f>IF('tab 1 v4.0'!$A$2="Template English","value","waarde")</f>
        <v>value</v>
      </c>
    </row>
    <row r="37" spans="1:14" s="2" customFormat="1" x14ac:dyDescent="0.15">
      <c r="A37" s="30"/>
      <c r="B37" s="11" t="str">
        <f>IF('tab 1 v4.0'!$A$2="Template English","description","beschrijving")</f>
        <v>description</v>
      </c>
      <c r="C37" s="30"/>
      <c r="D37" s="11" t="str">
        <f>IF('tab 1 v4.0'!$A$2="Template English","value","waarde")</f>
        <v>value</v>
      </c>
      <c r="E37" s="30"/>
      <c r="F37" s="11" t="str">
        <f>IF('tab 1 v4.0'!$A$2="Template English","value","waarde")</f>
        <v>value</v>
      </c>
      <c r="G37" s="30"/>
      <c r="H37" s="11" t="str">
        <f>IF('tab 1 v4.0'!$A$2="Template English","value","waarde")</f>
        <v>value</v>
      </c>
      <c r="I37" s="30"/>
      <c r="J37" s="11" t="str">
        <f>IF('tab 1 v4.0'!$A$2="Template English","value","waarde")</f>
        <v>value</v>
      </c>
      <c r="K37" s="30"/>
      <c r="L37" s="11" t="str">
        <f>IF('tab 1 v4.0'!$A$2="Template English","value","waarde")</f>
        <v>value</v>
      </c>
      <c r="M37" s="30"/>
      <c r="N37" s="11" t="str">
        <f>IF('tab 1 v4.0'!$A$2="Template English","value","waarde")</f>
        <v>value</v>
      </c>
    </row>
    <row r="38" spans="1:14" s="2" customFormat="1" x14ac:dyDescent="0.15">
      <c r="A38" s="30"/>
      <c r="B38" s="11" t="str">
        <f>IF('tab 1 v4.0'!$A$2="Template English","description","beschrijving")</f>
        <v>description</v>
      </c>
      <c r="C38" s="30"/>
      <c r="D38" s="11" t="str">
        <f>IF('tab 1 v4.0'!$A$2="Template English","value","waarde")</f>
        <v>value</v>
      </c>
      <c r="E38" s="30"/>
      <c r="F38" s="11" t="str">
        <f>IF('tab 1 v4.0'!$A$2="Template English","value","waarde")</f>
        <v>value</v>
      </c>
      <c r="G38" s="30"/>
      <c r="H38" s="11" t="str">
        <f>IF('tab 1 v4.0'!$A$2="Template English","value","waarde")</f>
        <v>value</v>
      </c>
      <c r="I38" s="30"/>
      <c r="J38" s="11" t="str">
        <f>IF('tab 1 v4.0'!$A$2="Template English","value","waarde")</f>
        <v>value</v>
      </c>
      <c r="K38" s="30"/>
      <c r="L38" s="11" t="str">
        <f>IF('tab 1 v4.0'!$A$2="Template English","value","waarde")</f>
        <v>value</v>
      </c>
      <c r="M38" s="30"/>
      <c r="N38" s="11" t="str">
        <f>IF('tab 1 v4.0'!$A$2="Template English","value","waarde")</f>
        <v>value</v>
      </c>
    </row>
    <row r="39" spans="1:14" s="2" customFormat="1" x14ac:dyDescent="0.15">
      <c r="A39" s="39"/>
      <c r="B39" s="40"/>
      <c r="C39" s="39"/>
      <c r="D39" s="40"/>
      <c r="E39" s="39"/>
      <c r="F39" s="40"/>
      <c r="G39" s="39"/>
      <c r="H39" s="40"/>
      <c r="I39" s="39"/>
      <c r="J39" s="40"/>
      <c r="K39" s="39"/>
      <c r="L39" s="40"/>
      <c r="M39" s="39"/>
      <c r="N39" s="40"/>
    </row>
    <row r="40" spans="1:14" s="2" customFormat="1" x14ac:dyDescent="0.15">
      <c r="A40" s="3" t="str">
        <f>IF('tab 1 v4.0'!$A$2="Template English","SCENARIOS AND ADDITIONAL TECHNICAL INFORMATION, PART 4","SCENARIOS EN AANVULLENDE TECHNISCHE INFORMATIE, DEEL 4")</f>
        <v>SCENARIOS AND ADDITIONAL TECHNICAL INFORMATION, PART 4</v>
      </c>
      <c r="C40" s="39"/>
      <c r="D40" s="40"/>
      <c r="E40" s="39"/>
      <c r="F40" s="40"/>
      <c r="G40" s="39"/>
      <c r="H40" s="40"/>
      <c r="I40" s="39"/>
      <c r="J40" s="40"/>
      <c r="K40" s="39"/>
      <c r="L40" s="40"/>
      <c r="M40" s="39"/>
      <c r="N40" s="40"/>
    </row>
    <row r="41" spans="1:14" s="2" customFormat="1" ht="30" customHeight="1" x14ac:dyDescent="0.15">
      <c r="A41" s="30"/>
      <c r="B41" s="29" t="str">
        <f>IF('tab 1 v4.0'!$A$2="Template English","if scenarios ….. has a THIRD table, continue with text here","als scenarios ….. een DERDE tabel heeft, ga verder met de tekst hier")</f>
        <v>if scenarios ….. has a THIRD table, continue with text here</v>
      </c>
      <c r="C41" s="39"/>
      <c r="D41" s="40"/>
      <c r="E41" s="39"/>
      <c r="F41" s="40"/>
      <c r="G41" s="39"/>
      <c r="H41" s="40"/>
      <c r="I41" s="39"/>
      <c r="J41" s="40"/>
      <c r="K41" s="39"/>
      <c r="L41" s="40"/>
      <c r="M41" s="39"/>
      <c r="N41" s="40"/>
    </row>
    <row r="42" spans="1:14" s="2" customFormat="1" ht="15" customHeight="1" x14ac:dyDescent="0.15">
      <c r="A42" s="39"/>
      <c r="B42" s="22"/>
      <c r="C42" s="39"/>
      <c r="D42" s="40"/>
      <c r="E42" s="39"/>
      <c r="F42" s="40"/>
      <c r="G42" s="39"/>
      <c r="H42" s="40"/>
      <c r="I42" s="39"/>
      <c r="J42" s="40"/>
      <c r="K42" s="39"/>
      <c r="L42" s="40"/>
      <c r="M42" s="39"/>
      <c r="N42" s="40"/>
    </row>
    <row r="43" spans="1:14" s="2" customFormat="1" x14ac:dyDescent="0.15">
      <c r="A43" s="3" t="str">
        <f>IF('tab 1 v4.0'!$A$2="Template English","TABLE 4: SCENARIOS AND TECHNICAL INFORMATION","TABEL 4: SCENARIOS EN AANVULLENDE TECHNISCHE INFORMATIE")</f>
        <v>TABLE 4: SCENARIOS AND TECHNICAL INFORMATION</v>
      </c>
      <c r="B43" s="11" t="str">
        <f>IF('tab 1 v4.0'!$A$2="Template English","if scenarios ….. has a FOURTH table, fill table here","als scenarios ….. een VIERDE tabel heeft, vul die hier in")</f>
        <v>if scenarios ….. has a FOURTH table, fill table here</v>
      </c>
    </row>
    <row r="44" spans="1:14" s="2" customFormat="1" x14ac:dyDescent="0.15">
      <c r="A44" s="20"/>
      <c r="B44" s="11" t="str">
        <f>IF('tab 1 v4.0'!$A$2="Template English","head, description","kop, beschrijving")</f>
        <v>head, description</v>
      </c>
      <c r="C44" s="20"/>
      <c r="D44" s="11" t="str">
        <f>IF('tab 1 v4.0'!$A$2="Template English","head","kop")</f>
        <v>head</v>
      </c>
      <c r="E44" s="20"/>
      <c r="F44" s="11" t="str">
        <f>IF('tab 1 v4.0'!$A$2="Template English","head","kop")</f>
        <v>head</v>
      </c>
      <c r="G44" s="20"/>
      <c r="H44" s="11" t="str">
        <f>IF('tab 1 v4.0'!$A$2="Template English","head","kop")</f>
        <v>head</v>
      </c>
      <c r="I44" s="20"/>
      <c r="J44" s="11" t="str">
        <f>IF('tab 1 v4.0'!$A$2="Template English","head","kop")</f>
        <v>head</v>
      </c>
      <c r="K44" s="20"/>
      <c r="L44" s="11" t="str">
        <f>IF('tab 1 v4.0'!$A$2="Template English","head","kop")</f>
        <v>head</v>
      </c>
      <c r="M44" s="20"/>
      <c r="N44" s="11" t="str">
        <f>IF('tab 1 v4.0'!$A$2="Template English","head","kop")</f>
        <v>head</v>
      </c>
    </row>
    <row r="45" spans="1:14" s="2" customFormat="1" x14ac:dyDescent="0.15">
      <c r="A45" s="30"/>
      <c r="B45" s="11" t="str">
        <f>IF('tab 1 v4.0'!$A$2="Template English","description","beschrijving")</f>
        <v>description</v>
      </c>
      <c r="C45" s="30"/>
      <c r="D45" s="11" t="str">
        <f>IF('tab 1 v4.0'!$A$2="Template English","value","waarde")</f>
        <v>value</v>
      </c>
      <c r="E45" s="30"/>
      <c r="F45" s="11" t="str">
        <f>IF('tab 1 v4.0'!$A$2="Template English","value","waarde")</f>
        <v>value</v>
      </c>
      <c r="G45" s="30"/>
      <c r="H45" s="11" t="str">
        <f>IF('tab 1 v4.0'!$A$2="Template English","value","waarde")</f>
        <v>value</v>
      </c>
      <c r="I45" s="30"/>
      <c r="J45" s="11" t="str">
        <f>IF('tab 1 v4.0'!$A$2="Template English","value","waarde")</f>
        <v>value</v>
      </c>
      <c r="K45" s="30"/>
      <c r="L45" s="11" t="str">
        <f>IF('tab 1 v4.0'!$A$2="Template English","value","waarde")</f>
        <v>value</v>
      </c>
      <c r="M45" s="30"/>
      <c r="N45" s="11" t="str">
        <f>IF('tab 1 v4.0'!$A$2="Template English","value","waarde")</f>
        <v>value</v>
      </c>
    </row>
    <row r="46" spans="1:14" s="2" customFormat="1" x14ac:dyDescent="0.15">
      <c r="A46" s="30"/>
      <c r="B46" s="11" t="str">
        <f>IF('tab 1 v4.0'!$A$2="Template English","description","beschrijving")</f>
        <v>description</v>
      </c>
      <c r="C46" s="30"/>
      <c r="D46" s="11" t="str">
        <f>IF('tab 1 v4.0'!$A$2="Template English","value","waarde")</f>
        <v>value</v>
      </c>
      <c r="E46" s="30"/>
      <c r="F46" s="11" t="str">
        <f>IF('tab 1 v4.0'!$A$2="Template English","value","waarde")</f>
        <v>value</v>
      </c>
      <c r="G46" s="30"/>
      <c r="H46" s="11" t="str">
        <f>IF('tab 1 v4.0'!$A$2="Template English","value","waarde")</f>
        <v>value</v>
      </c>
      <c r="I46" s="30"/>
      <c r="J46" s="11" t="str">
        <f>IF('tab 1 v4.0'!$A$2="Template English","value","waarde")</f>
        <v>value</v>
      </c>
      <c r="K46" s="30"/>
      <c r="L46" s="11" t="str">
        <f>IF('tab 1 v4.0'!$A$2="Template English","value","waarde")</f>
        <v>value</v>
      </c>
      <c r="M46" s="30"/>
      <c r="N46" s="11" t="str">
        <f>IF('tab 1 v4.0'!$A$2="Template English","value","waarde")</f>
        <v>value</v>
      </c>
    </row>
    <row r="47" spans="1:14" s="2" customFormat="1" x14ac:dyDescent="0.15">
      <c r="A47" s="30"/>
      <c r="B47" s="11" t="str">
        <f>IF('tab 1 v4.0'!$A$2="Template English","description","beschrijving")</f>
        <v>description</v>
      </c>
      <c r="C47" s="30"/>
      <c r="D47" s="11" t="str">
        <f>IF('tab 1 v4.0'!$A$2="Template English","value","waarde")</f>
        <v>value</v>
      </c>
      <c r="E47" s="30"/>
      <c r="F47" s="11" t="str">
        <f>IF('tab 1 v4.0'!$A$2="Template English","value","waarde")</f>
        <v>value</v>
      </c>
      <c r="G47" s="30"/>
      <c r="H47" s="11" t="str">
        <f>IF('tab 1 v4.0'!$A$2="Template English","value","waarde")</f>
        <v>value</v>
      </c>
      <c r="I47" s="30"/>
      <c r="J47" s="11" t="str">
        <f>IF('tab 1 v4.0'!$A$2="Template English","value","waarde")</f>
        <v>value</v>
      </c>
      <c r="K47" s="30"/>
      <c r="L47" s="11" t="str">
        <f>IF('tab 1 v4.0'!$A$2="Template English","value","waarde")</f>
        <v>value</v>
      </c>
      <c r="M47" s="30"/>
      <c r="N47" s="11" t="str">
        <f>IF('tab 1 v4.0'!$A$2="Template English","value","waarde")</f>
        <v>value</v>
      </c>
    </row>
    <row r="48" spans="1:14" s="2" customFormat="1" x14ac:dyDescent="0.15">
      <c r="A48" s="30"/>
      <c r="B48" s="11" t="str">
        <f>IF('tab 1 v4.0'!$A$2="Template English","description","beschrijving")</f>
        <v>description</v>
      </c>
      <c r="C48" s="30"/>
      <c r="D48" s="11" t="str">
        <f>IF('tab 1 v4.0'!$A$2="Template English","value","waarde")</f>
        <v>value</v>
      </c>
      <c r="E48" s="30"/>
      <c r="F48" s="11" t="str">
        <f>IF('tab 1 v4.0'!$A$2="Template English","value","waarde")</f>
        <v>value</v>
      </c>
      <c r="G48" s="30"/>
      <c r="H48" s="11" t="str">
        <f>IF('tab 1 v4.0'!$A$2="Template English","value","waarde")</f>
        <v>value</v>
      </c>
      <c r="I48" s="30"/>
      <c r="J48" s="11" t="str">
        <f>IF('tab 1 v4.0'!$A$2="Template English","value","waarde")</f>
        <v>value</v>
      </c>
      <c r="K48" s="30"/>
      <c r="L48" s="11" t="str">
        <f>IF('tab 1 v4.0'!$A$2="Template English","value","waarde")</f>
        <v>value</v>
      </c>
      <c r="M48" s="30"/>
      <c r="N48" s="11" t="str">
        <f>IF('tab 1 v4.0'!$A$2="Template English","value","waarde")</f>
        <v>value</v>
      </c>
    </row>
    <row r="49" spans="1:14" s="2" customFormat="1" x14ac:dyDescent="0.15">
      <c r="A49" s="30"/>
      <c r="B49" s="11" t="str">
        <f>IF('tab 1 v4.0'!$A$2="Template English","description","beschrijving")</f>
        <v>description</v>
      </c>
      <c r="C49" s="30"/>
      <c r="D49" s="11" t="str">
        <f>IF('tab 1 v4.0'!$A$2="Template English","value","waarde")</f>
        <v>value</v>
      </c>
      <c r="E49" s="30"/>
      <c r="F49" s="11" t="str">
        <f>IF('tab 1 v4.0'!$A$2="Template English","value","waarde")</f>
        <v>value</v>
      </c>
      <c r="G49" s="30"/>
      <c r="H49" s="11" t="str">
        <f>IF('tab 1 v4.0'!$A$2="Template English","value","waarde")</f>
        <v>value</v>
      </c>
      <c r="I49" s="30"/>
      <c r="J49" s="11" t="str">
        <f>IF('tab 1 v4.0'!$A$2="Template English","value","waarde")</f>
        <v>value</v>
      </c>
      <c r="K49" s="30"/>
      <c r="L49" s="11" t="str">
        <f>IF('tab 1 v4.0'!$A$2="Template English","value","waarde")</f>
        <v>value</v>
      </c>
      <c r="M49" s="30"/>
      <c r="N49" s="11" t="str">
        <f>IF('tab 1 v4.0'!$A$2="Template English","value","waarde")</f>
        <v>value</v>
      </c>
    </row>
    <row r="50" spans="1:14" s="2" customFormat="1" x14ac:dyDescent="0.15">
      <c r="A50" s="30"/>
      <c r="B50" s="11" t="str">
        <f>IF('tab 1 v4.0'!$A$2="Template English","description","beschrijving")</f>
        <v>description</v>
      </c>
      <c r="C50" s="30"/>
      <c r="D50" s="11" t="str">
        <f>IF('tab 1 v4.0'!$A$2="Template English","value","waarde")</f>
        <v>value</v>
      </c>
      <c r="E50" s="30"/>
      <c r="F50" s="11" t="str">
        <f>IF('tab 1 v4.0'!$A$2="Template English","value","waarde")</f>
        <v>value</v>
      </c>
      <c r="G50" s="30"/>
      <c r="H50" s="11" t="str">
        <f>IF('tab 1 v4.0'!$A$2="Template English","value","waarde")</f>
        <v>value</v>
      </c>
      <c r="I50" s="30"/>
      <c r="J50" s="11" t="str">
        <f>IF('tab 1 v4.0'!$A$2="Template English","value","waarde")</f>
        <v>value</v>
      </c>
      <c r="K50" s="30"/>
      <c r="L50" s="11" t="str">
        <f>IF('tab 1 v4.0'!$A$2="Template English","value","waarde")</f>
        <v>value</v>
      </c>
      <c r="M50" s="30"/>
      <c r="N50" s="11" t="str">
        <f>IF('tab 1 v4.0'!$A$2="Template English","value","waarde")</f>
        <v>value</v>
      </c>
    </row>
    <row r="51" spans="1:14" s="2" customFormat="1" x14ac:dyDescent="0.15">
      <c r="A51" s="30"/>
      <c r="B51" s="11" t="str">
        <f>IF('tab 1 v4.0'!$A$2="Template English","description","beschrijving")</f>
        <v>description</v>
      </c>
      <c r="C51" s="30"/>
      <c r="D51" s="11" t="str">
        <f>IF('tab 1 v4.0'!$A$2="Template English","value","waarde")</f>
        <v>value</v>
      </c>
      <c r="E51" s="30"/>
      <c r="F51" s="11" t="str">
        <f>IF('tab 1 v4.0'!$A$2="Template English","value","waarde")</f>
        <v>value</v>
      </c>
      <c r="G51" s="30"/>
      <c r="H51" s="11" t="str">
        <f>IF('tab 1 v4.0'!$A$2="Template English","value","waarde")</f>
        <v>value</v>
      </c>
      <c r="I51" s="30"/>
      <c r="J51" s="11" t="str">
        <f>IF('tab 1 v4.0'!$A$2="Template English","value","waarde")</f>
        <v>value</v>
      </c>
      <c r="K51" s="30"/>
      <c r="L51" s="11" t="str">
        <f>IF('tab 1 v4.0'!$A$2="Template English","value","waarde")</f>
        <v>value</v>
      </c>
      <c r="M51" s="30"/>
      <c r="N51" s="11" t="str">
        <f>IF('tab 1 v4.0'!$A$2="Template English","value","waarde")</f>
        <v>value</v>
      </c>
    </row>
    <row r="52" spans="1:14" x14ac:dyDescent="0.15">
      <c r="A52" s="4"/>
    </row>
    <row r="53" spans="1:14" s="2" customFormat="1" x14ac:dyDescent="0.15">
      <c r="A53" s="3" t="str">
        <f>IF('tab 1 v4.0'!$A$2="Template English","SCENARIOS AND ADDITIONAL TECHNICAL INFORMATION, PART 5","SCENARIOS EN AANVULLENDE TECHNISCHE INFORMATIE, DEEL 5")</f>
        <v>SCENARIOS AND ADDITIONAL TECHNICAL INFORMATION, PART 5</v>
      </c>
      <c r="C53" s="39"/>
      <c r="D53" s="40"/>
      <c r="E53" s="39"/>
      <c r="F53" s="40"/>
      <c r="G53" s="39"/>
      <c r="H53" s="40"/>
      <c r="I53" s="39"/>
      <c r="J53" s="40"/>
      <c r="K53" s="39"/>
      <c r="L53" s="40"/>
      <c r="M53" s="39"/>
      <c r="N53" s="40"/>
    </row>
    <row r="54" spans="1:14" s="2" customFormat="1" ht="30" customHeight="1" x14ac:dyDescent="0.15">
      <c r="A54" s="30"/>
      <c r="B54" s="29" t="str">
        <f>IF('tab 1 v4.0'!$A$2="Template English","if scenarios ….. has a FOURTH table, continue with text here","als scenarios ….. een VIERDE tabel heeft, ga verder met de tekst hier")</f>
        <v>if scenarios ….. has a FOURTH table, continue with text here</v>
      </c>
      <c r="C54" s="39"/>
      <c r="D54" s="40"/>
      <c r="E54" s="39"/>
      <c r="F54" s="40"/>
      <c r="G54" s="39"/>
      <c r="H54" s="40"/>
      <c r="I54" s="39"/>
      <c r="J54" s="40"/>
      <c r="K54" s="39"/>
      <c r="L54" s="40"/>
      <c r="M54" s="39"/>
      <c r="N54" s="40"/>
    </row>
    <row r="55" spans="1:14" x14ac:dyDescent="0.15">
      <c r="A55" s="4"/>
    </row>
    <row r="56" spans="1:14" s="2" customFormat="1" x14ac:dyDescent="0.15">
      <c r="A56" s="3" t="str">
        <f>IF('tab 1 v4.0'!$A$2="Template English","TABLE 5: SCENARIOS AND TECHNICAL INFORMATION","TABEL 5: SCENARIOS EN AANVULLENDE TECHNISCHE INFORMATIE")</f>
        <v>TABLE 5: SCENARIOS AND TECHNICAL INFORMATION</v>
      </c>
      <c r="B56" s="11" t="str">
        <f>IF('tab 1 v4.0'!$A$2="Template English","if scenarios ….. has a FIFTH table, fill table here","als scenarios ….. een VIJFDE tabel heeft, vul die hier in")</f>
        <v>if scenarios ….. has a FIFTH table, fill table here</v>
      </c>
    </row>
    <row r="57" spans="1:14" s="2" customFormat="1" x14ac:dyDescent="0.15">
      <c r="A57" s="20"/>
      <c r="B57" s="11" t="str">
        <f>IF('tab 1 v4.0'!$A$2="Template English","head, description","kop, beschrijving")</f>
        <v>head, description</v>
      </c>
      <c r="C57" s="20"/>
      <c r="D57" s="11" t="str">
        <f>IF('tab 1 v4.0'!$A$2="Template English","head","kop")</f>
        <v>head</v>
      </c>
      <c r="E57" s="20"/>
      <c r="F57" s="11" t="str">
        <f>IF('tab 1 v4.0'!$A$2="Template English","head","kop")</f>
        <v>head</v>
      </c>
      <c r="G57" s="20"/>
      <c r="H57" s="11" t="str">
        <f>IF('tab 1 v4.0'!$A$2="Template English","head","kop")</f>
        <v>head</v>
      </c>
      <c r="I57" s="20"/>
      <c r="J57" s="11" t="str">
        <f>IF('tab 1 v4.0'!$A$2="Template English","head","kop")</f>
        <v>head</v>
      </c>
      <c r="K57" s="20"/>
      <c r="L57" s="11" t="str">
        <f>IF('tab 1 v4.0'!$A$2="Template English","head","kop")</f>
        <v>head</v>
      </c>
      <c r="M57" s="20"/>
      <c r="N57" s="11" t="str">
        <f>IF('tab 1 v4.0'!$A$2="Template English","head","kop")</f>
        <v>head</v>
      </c>
    </row>
    <row r="58" spans="1:14" s="2" customFormat="1" x14ac:dyDescent="0.15">
      <c r="A58" s="30"/>
      <c r="B58" s="11" t="str">
        <f>IF('tab 1 v4.0'!$A$2="Template English","description","beschrijving")</f>
        <v>description</v>
      </c>
      <c r="C58" s="30"/>
      <c r="D58" s="11" t="str">
        <f>IF('tab 1 v4.0'!$A$2="Template English","value","waarde")</f>
        <v>value</v>
      </c>
      <c r="E58" s="30"/>
      <c r="F58" s="11" t="str">
        <f>IF('tab 1 v4.0'!$A$2="Template English","value","waarde")</f>
        <v>value</v>
      </c>
      <c r="G58" s="30"/>
      <c r="H58" s="11" t="str">
        <f>IF('tab 1 v4.0'!$A$2="Template English","value","waarde")</f>
        <v>value</v>
      </c>
      <c r="I58" s="30"/>
      <c r="J58" s="11" t="str">
        <f>IF('tab 1 v4.0'!$A$2="Template English","value","waarde")</f>
        <v>value</v>
      </c>
      <c r="K58" s="30"/>
      <c r="L58" s="11" t="str">
        <f>IF('tab 1 v4.0'!$A$2="Template English","value","waarde")</f>
        <v>value</v>
      </c>
      <c r="M58" s="30"/>
      <c r="N58" s="11" t="str">
        <f>IF('tab 1 v4.0'!$A$2="Template English","value","waarde")</f>
        <v>value</v>
      </c>
    </row>
    <row r="59" spans="1:14" s="2" customFormat="1" x14ac:dyDescent="0.15">
      <c r="A59" s="30"/>
      <c r="B59" s="11" t="str">
        <f>IF('tab 1 v4.0'!$A$2="Template English","description","beschrijving")</f>
        <v>description</v>
      </c>
      <c r="C59" s="30"/>
      <c r="D59" s="11" t="str">
        <f>IF('tab 1 v4.0'!$A$2="Template English","value","waarde")</f>
        <v>value</v>
      </c>
      <c r="E59" s="30"/>
      <c r="F59" s="11" t="str">
        <f>IF('tab 1 v4.0'!$A$2="Template English","value","waarde")</f>
        <v>value</v>
      </c>
      <c r="G59" s="30"/>
      <c r="H59" s="11" t="str">
        <f>IF('tab 1 v4.0'!$A$2="Template English","value","waarde")</f>
        <v>value</v>
      </c>
      <c r="I59" s="30"/>
      <c r="J59" s="11" t="str">
        <f>IF('tab 1 v4.0'!$A$2="Template English","value","waarde")</f>
        <v>value</v>
      </c>
      <c r="K59" s="30"/>
      <c r="L59" s="11" t="str">
        <f>IF('tab 1 v4.0'!$A$2="Template English","value","waarde")</f>
        <v>value</v>
      </c>
      <c r="M59" s="30"/>
      <c r="N59" s="11" t="str">
        <f>IF('tab 1 v4.0'!$A$2="Template English","value","waarde")</f>
        <v>value</v>
      </c>
    </row>
    <row r="60" spans="1:14" s="2" customFormat="1" x14ac:dyDescent="0.15">
      <c r="A60" s="30"/>
      <c r="B60" s="11" t="str">
        <f>IF('tab 1 v4.0'!$A$2="Template English","description","beschrijving")</f>
        <v>description</v>
      </c>
      <c r="C60" s="30"/>
      <c r="D60" s="11" t="str">
        <f>IF('tab 1 v4.0'!$A$2="Template English","value","waarde")</f>
        <v>value</v>
      </c>
      <c r="E60" s="30"/>
      <c r="F60" s="11" t="str">
        <f>IF('tab 1 v4.0'!$A$2="Template English","value","waarde")</f>
        <v>value</v>
      </c>
      <c r="G60" s="30"/>
      <c r="H60" s="11" t="str">
        <f>IF('tab 1 v4.0'!$A$2="Template English","value","waarde")</f>
        <v>value</v>
      </c>
      <c r="I60" s="30"/>
      <c r="J60" s="11" t="str">
        <f>IF('tab 1 v4.0'!$A$2="Template English","value","waarde")</f>
        <v>value</v>
      </c>
      <c r="K60" s="30"/>
      <c r="L60" s="11" t="str">
        <f>IF('tab 1 v4.0'!$A$2="Template English","value","waarde")</f>
        <v>value</v>
      </c>
      <c r="M60" s="30"/>
      <c r="N60" s="11" t="str">
        <f>IF('tab 1 v4.0'!$A$2="Template English","value","waarde")</f>
        <v>value</v>
      </c>
    </row>
    <row r="61" spans="1:14" s="2" customFormat="1" x14ac:dyDescent="0.15">
      <c r="A61" s="30"/>
      <c r="B61" s="11" t="str">
        <f>IF('tab 1 v4.0'!$A$2="Template English","description","beschrijving")</f>
        <v>description</v>
      </c>
      <c r="C61" s="30"/>
      <c r="D61" s="11" t="str">
        <f>IF('tab 1 v4.0'!$A$2="Template English","value","waarde")</f>
        <v>value</v>
      </c>
      <c r="E61" s="30"/>
      <c r="F61" s="11" t="str">
        <f>IF('tab 1 v4.0'!$A$2="Template English","value","waarde")</f>
        <v>value</v>
      </c>
      <c r="G61" s="30"/>
      <c r="H61" s="11" t="str">
        <f>IF('tab 1 v4.0'!$A$2="Template English","value","waarde")</f>
        <v>value</v>
      </c>
      <c r="I61" s="30"/>
      <c r="J61" s="11" t="str">
        <f>IF('tab 1 v4.0'!$A$2="Template English","value","waarde")</f>
        <v>value</v>
      </c>
      <c r="K61" s="30"/>
      <c r="L61" s="11" t="str">
        <f>IF('tab 1 v4.0'!$A$2="Template English","value","waarde")</f>
        <v>value</v>
      </c>
      <c r="M61" s="30"/>
      <c r="N61" s="11" t="str">
        <f>IF('tab 1 v4.0'!$A$2="Template English","value","waarde")</f>
        <v>value</v>
      </c>
    </row>
    <row r="62" spans="1:14" s="2" customFormat="1" x14ac:dyDescent="0.15">
      <c r="A62" s="30"/>
      <c r="B62" s="11" t="str">
        <f>IF('tab 1 v4.0'!$A$2="Template English","description","beschrijving")</f>
        <v>description</v>
      </c>
      <c r="C62" s="30"/>
      <c r="D62" s="11" t="str">
        <f>IF('tab 1 v4.0'!$A$2="Template English","value","waarde")</f>
        <v>value</v>
      </c>
      <c r="E62" s="30"/>
      <c r="F62" s="11" t="str">
        <f>IF('tab 1 v4.0'!$A$2="Template English","value","waarde")</f>
        <v>value</v>
      </c>
      <c r="G62" s="30"/>
      <c r="H62" s="11" t="str">
        <f>IF('tab 1 v4.0'!$A$2="Template English","value","waarde")</f>
        <v>value</v>
      </c>
      <c r="I62" s="30"/>
      <c r="J62" s="11" t="str">
        <f>IF('tab 1 v4.0'!$A$2="Template English","value","waarde")</f>
        <v>value</v>
      </c>
      <c r="K62" s="30"/>
      <c r="L62" s="11" t="str">
        <f>IF('tab 1 v4.0'!$A$2="Template English","value","waarde")</f>
        <v>value</v>
      </c>
      <c r="M62" s="30"/>
      <c r="N62" s="11" t="str">
        <f>IF('tab 1 v4.0'!$A$2="Template English","value","waarde")</f>
        <v>value</v>
      </c>
    </row>
    <row r="63" spans="1:14" s="2" customFormat="1" x14ac:dyDescent="0.15">
      <c r="A63" s="30"/>
      <c r="B63" s="11" t="str">
        <f>IF('tab 1 v4.0'!$A$2="Template English","description","beschrijving")</f>
        <v>description</v>
      </c>
      <c r="C63" s="30"/>
      <c r="D63" s="11" t="str">
        <f>IF('tab 1 v4.0'!$A$2="Template English","value","waarde")</f>
        <v>value</v>
      </c>
      <c r="E63" s="30"/>
      <c r="F63" s="11" t="str">
        <f>IF('tab 1 v4.0'!$A$2="Template English","value","waarde")</f>
        <v>value</v>
      </c>
      <c r="G63" s="30"/>
      <c r="H63" s="11" t="str">
        <f>IF('tab 1 v4.0'!$A$2="Template English","value","waarde")</f>
        <v>value</v>
      </c>
      <c r="I63" s="30"/>
      <c r="J63" s="11" t="str">
        <f>IF('tab 1 v4.0'!$A$2="Template English","value","waarde")</f>
        <v>value</v>
      </c>
      <c r="K63" s="30"/>
      <c r="L63" s="11" t="str">
        <f>IF('tab 1 v4.0'!$A$2="Template English","value","waarde")</f>
        <v>value</v>
      </c>
      <c r="M63" s="30"/>
      <c r="N63" s="11" t="str">
        <f>IF('tab 1 v4.0'!$A$2="Template English","value","waarde")</f>
        <v>value</v>
      </c>
    </row>
    <row r="64" spans="1:14" s="2" customFormat="1" x14ac:dyDescent="0.15">
      <c r="A64" s="30"/>
      <c r="B64" s="11" t="str">
        <f>IF('tab 1 v4.0'!$A$2="Template English","description","beschrijving")</f>
        <v>description</v>
      </c>
      <c r="C64" s="30"/>
      <c r="D64" s="11" t="str">
        <f>IF('tab 1 v4.0'!$A$2="Template English","value","waarde")</f>
        <v>value</v>
      </c>
      <c r="E64" s="30"/>
      <c r="F64" s="11" t="str">
        <f>IF('tab 1 v4.0'!$A$2="Template English","value","waarde")</f>
        <v>value</v>
      </c>
      <c r="G64" s="30"/>
      <c r="H64" s="11" t="str">
        <f>IF('tab 1 v4.0'!$A$2="Template English","value","waarde")</f>
        <v>value</v>
      </c>
      <c r="I64" s="30"/>
      <c r="J64" s="11" t="str">
        <f>IF('tab 1 v4.0'!$A$2="Template English","value","waarde")</f>
        <v>value</v>
      </c>
      <c r="K64" s="30"/>
      <c r="L64" s="11" t="str">
        <f>IF('tab 1 v4.0'!$A$2="Template English","value","waarde")</f>
        <v>value</v>
      </c>
      <c r="M64" s="30"/>
      <c r="N64" s="11" t="str">
        <f>IF('tab 1 v4.0'!$A$2="Template English","value","waarde")</f>
        <v>value</v>
      </c>
    </row>
    <row r="65" spans="1:14" x14ac:dyDescent="0.15">
      <c r="A65" s="4"/>
    </row>
    <row r="66" spans="1:14" x14ac:dyDescent="0.15">
      <c r="A66" s="3" t="str">
        <f>IF('tab 1 v4.0'!$A$2="Template English","SCENARIOS AND ADDITIONAL TECHNICAL INFORMATION, PART 6","SCENARIOS EN AANVULLENDE TECHNISCHE INFORMATIE, DEEL 6")</f>
        <v>SCENARIOS AND ADDITIONAL TECHNICAL INFORMATION, PART 6</v>
      </c>
      <c r="B66" s="41"/>
      <c r="C66" s="42"/>
      <c r="D66" s="11"/>
      <c r="E66" s="42"/>
      <c r="F66" s="11"/>
      <c r="G66" s="42"/>
      <c r="H66" s="11"/>
      <c r="I66" s="42"/>
      <c r="J66" s="11"/>
      <c r="K66" s="42"/>
      <c r="L66" s="11"/>
      <c r="M66" s="42"/>
      <c r="N66" s="11"/>
    </row>
    <row r="67" spans="1:14" ht="29" customHeight="1" x14ac:dyDescent="0.15">
      <c r="A67" s="43"/>
      <c r="B67" s="29" t="str">
        <f>IF('tab 1 v4.0'!$A$2="Template English","if scenarios ….. has a FIFTH table, continue with text here","als scenarios ….. een VIJFDE tabel heeft, ga verder met de tekst hier")</f>
        <v>if scenarios ….. has a FIFTH table, continue with text here</v>
      </c>
      <c r="C67" s="42"/>
      <c r="D67" s="11"/>
      <c r="E67" s="42"/>
      <c r="F67" s="11"/>
      <c r="G67" s="42"/>
      <c r="H67" s="11"/>
      <c r="I67" s="42"/>
      <c r="J67" s="11"/>
      <c r="K67" s="42"/>
      <c r="L67" s="11"/>
      <c r="M67" s="42"/>
      <c r="N67" s="11"/>
    </row>
    <row r="68" spans="1:14" x14ac:dyDescent="0.15">
      <c r="A68" s="4"/>
    </row>
    <row r="69" spans="1:14" x14ac:dyDescent="0.15">
      <c r="A69" s="3" t="str">
        <f>IF('tab 1 v4.0'!$A$2="Template English","DECLARATION OF SVHC","DECLARATIE VAN SVHC")</f>
        <v>DECLARATION OF SVHC</v>
      </c>
    </row>
    <row r="70" spans="1:14" s="2" customFormat="1" x14ac:dyDescent="0.15">
      <c r="A70" s="37"/>
      <c r="B70" s="29" t="str">
        <f>IF('tab 1 v4.0'!$A$2="Template English","Mandatory to declare or declare that the product does not contain SVHC","Verplicht te declareren of te declareren dat product geen SVHC bevat")</f>
        <v>Mandatory to declare or declare that the product does not contain SVHC</v>
      </c>
    </row>
    <row r="71" spans="1:14" x14ac:dyDescent="0.15">
      <c r="A71" s="4"/>
    </row>
    <row r="72" spans="1:14" x14ac:dyDescent="0.15">
      <c r="A72" s="3" t="str">
        <f>IF('tab 1 v4.0'!$A$2="Template English","REFERENCES","REFERENTIES")</f>
        <v>REFERENCES</v>
      </c>
    </row>
    <row r="73" spans="1:14" s="2" customFormat="1" ht="37" customHeight="1" x14ac:dyDescent="0.15">
      <c r="A73" s="36"/>
      <c r="B73" s="29" t="str">
        <f>IF('tab 1 v4.0'!$A$2="Template English","For example Dutch standards","bijv. Nederlandse normen")</f>
        <v>For example Dutch standards</v>
      </c>
    </row>
    <row r="74" spans="1:14" x14ac:dyDescent="0.15">
      <c r="A74" s="4"/>
    </row>
    <row r="75" spans="1:14" x14ac:dyDescent="0.15">
      <c r="A75" s="3" t="str">
        <f>IF('tab 1 v4.0'!$A$2="Template English","REMARKS","OPMERKINGEN")</f>
        <v>REMARKS</v>
      </c>
    </row>
    <row r="76" spans="1:14" s="2" customFormat="1" ht="39" customHeight="1" x14ac:dyDescent="0.15">
      <c r="A76" s="36"/>
    </row>
    <row r="77" spans="1:14" x14ac:dyDescent="0.15">
      <c r="A77" s="4"/>
    </row>
    <row r="78" spans="1:14" x14ac:dyDescent="0.15">
      <c r="A78" s="4"/>
    </row>
    <row r="79" spans="1:14" x14ac:dyDescent="0.15">
      <c r="A79" s="4"/>
    </row>
    <row r="80" spans="1:14" x14ac:dyDescent="0.15">
      <c r="A80" s="4"/>
    </row>
    <row r="81" spans="1:1" x14ac:dyDescent="0.15">
      <c r="A81" s="4"/>
    </row>
    <row r="82" spans="1:1" x14ac:dyDescent="0.15">
      <c r="A82" s="4"/>
    </row>
    <row r="83" spans="1:1" x14ac:dyDescent="0.15">
      <c r="A83" s="4"/>
    </row>
    <row r="84" spans="1:1" x14ac:dyDescent="0.15">
      <c r="A84" s="4"/>
    </row>
    <row r="85" spans="1:1" x14ac:dyDescent="0.15">
      <c r="A85" s="4"/>
    </row>
    <row r="86" spans="1:1" x14ac:dyDescent="0.15">
      <c r="A86" s="4"/>
    </row>
    <row r="87" spans="1:1" x14ac:dyDescent="0.15">
      <c r="A87" s="4"/>
    </row>
    <row r="88" spans="1:1" x14ac:dyDescent="0.15">
      <c r="A88" s="4"/>
    </row>
  </sheetData>
  <sheetProtection formatColumns="0" formatRows="0" selectLockedCells="1"/>
  <pageMargins left="0.7" right="0.7" top="0.75" bottom="0.75" header="0.3" footer="0.3"/>
  <pageSetup paperSize="9"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A2AEC-E9D9-5346-AC65-6BB00B92196E}">
  <sheetPr codeName="Blad8"/>
  <dimension ref="A1:AU34"/>
  <sheetViews>
    <sheetView zoomScale="115" zoomScaleNormal="100" zoomScalePageLayoutView="73" workbookViewId="0">
      <selection sqref="A1:XFD4"/>
    </sheetView>
  </sheetViews>
  <sheetFormatPr baseColWidth="10" defaultColWidth="8.83203125" defaultRowHeight="13" x14ac:dyDescent="0.15"/>
  <cols>
    <col min="1" max="1" width="22.33203125" style="3" customWidth="1"/>
    <col min="2" max="2" width="15.1640625" style="3" customWidth="1"/>
    <col min="3" max="3" width="9.83203125" style="3" customWidth="1"/>
    <col min="4" max="20" width="8.83203125" style="3" bestFit="1" customWidth="1"/>
    <col min="21" max="21" width="8.83203125" style="28"/>
    <col min="22" max="24" width="8.83203125" style="3"/>
    <col min="25" max="47" width="8.83203125" style="2"/>
    <col min="48" max="16384" width="8.83203125" style="3"/>
  </cols>
  <sheetData>
    <row r="1" spans="1:24" x14ac:dyDescent="0.15">
      <c r="A1" s="4"/>
      <c r="C1" s="58" t="str">
        <f>IF('tab 1 v4.0'!$A$2="Template English","ENVIRONMENTAL IMPACT per functional or declared unit (A1)","MILIEUBELASTING per functionele eenheid of producteenheid (A1)")</f>
        <v>ENVIRONMENTAL IMPACT per functional or declared unit (A1)</v>
      </c>
      <c r="U1" s="27"/>
      <c r="V1" s="2"/>
      <c r="W1" s="2"/>
      <c r="X1" s="2"/>
    </row>
    <row r="2" spans="1:24" ht="14" x14ac:dyDescent="0.15">
      <c r="A2" s="6"/>
      <c r="B2" s="3" t="str">
        <f>IF('tab 1 v4.0'!$A$2="Template English","UNIT","EENHEID")</f>
        <v>UNIT</v>
      </c>
      <c r="C2" s="5" t="s">
        <v>3</v>
      </c>
      <c r="D2" s="5" t="s">
        <v>4</v>
      </c>
      <c r="E2" s="5" t="s">
        <v>5</v>
      </c>
      <c r="F2" s="7" t="s">
        <v>51</v>
      </c>
      <c r="G2" s="5" t="s">
        <v>6</v>
      </c>
      <c r="H2" s="5" t="s">
        <v>7</v>
      </c>
      <c r="I2" s="5" t="s">
        <v>8</v>
      </c>
      <c r="J2" s="5" t="s">
        <v>9</v>
      </c>
      <c r="K2" s="5" t="s">
        <v>10</v>
      </c>
      <c r="L2" s="5" t="s">
        <v>11</v>
      </c>
      <c r="M2" s="5" t="s">
        <v>12</v>
      </c>
      <c r="N2" s="5" t="s">
        <v>13</v>
      </c>
      <c r="O2" s="5" t="s">
        <v>14</v>
      </c>
      <c r="P2" s="5" t="s">
        <v>15</v>
      </c>
      <c r="Q2" s="5" t="s">
        <v>16</v>
      </c>
      <c r="R2" s="5" t="s">
        <v>17</v>
      </c>
      <c r="S2" s="5" t="s">
        <v>18</v>
      </c>
      <c r="T2" s="5" t="s">
        <v>19</v>
      </c>
      <c r="U2" s="29" t="str">
        <f>IF('tab 1 v4.0'!$A$2="Template English","ND = Not Declared","ND = niet gedeclareerd")</f>
        <v>ND = Not Declared</v>
      </c>
      <c r="V2" s="2"/>
      <c r="W2" s="2"/>
      <c r="X2" s="2"/>
    </row>
    <row r="3" spans="1:24" ht="14" x14ac:dyDescent="0.15">
      <c r="A3" s="8" t="s">
        <v>20</v>
      </c>
      <c r="B3" s="8" t="s">
        <v>71</v>
      </c>
      <c r="C3" s="31">
        <v>0</v>
      </c>
      <c r="D3" s="31">
        <v>0</v>
      </c>
      <c r="E3" s="31">
        <v>0</v>
      </c>
      <c r="F3" s="32">
        <f>SUM(C3:E3)</f>
        <v>0</v>
      </c>
      <c r="G3" s="32">
        <v>0</v>
      </c>
      <c r="H3" s="32">
        <v>0</v>
      </c>
      <c r="I3" s="32">
        <v>0</v>
      </c>
      <c r="J3" s="32">
        <v>0</v>
      </c>
      <c r="K3" s="32">
        <v>0</v>
      </c>
      <c r="L3" s="32">
        <v>0</v>
      </c>
      <c r="M3" s="32">
        <v>0</v>
      </c>
      <c r="N3" s="32">
        <v>0</v>
      </c>
      <c r="O3" s="32">
        <v>0</v>
      </c>
      <c r="P3" s="32">
        <v>0</v>
      </c>
      <c r="Q3" s="32">
        <v>0</v>
      </c>
      <c r="R3" s="32">
        <v>0</v>
      </c>
      <c r="S3" s="32">
        <v>0</v>
      </c>
      <c r="T3" s="32">
        <v>0</v>
      </c>
      <c r="U3" s="29" t="str">
        <f>IF('tab 1 v4.0'!$A$2="Template English","ADPE = Abiotic Depletion Potential for non-fossil resources","ADPE = Uitputting van abiotische grondstoffen, excl. fossiele energiedragers")</f>
        <v>ADPE = Abiotic Depletion Potential for non-fossil resources</v>
      </c>
      <c r="V3" s="2"/>
      <c r="W3" s="2"/>
      <c r="X3" s="2"/>
    </row>
    <row r="4" spans="1:24" ht="14" x14ac:dyDescent="0.15">
      <c r="A4" s="8" t="s">
        <v>21</v>
      </c>
      <c r="B4" s="8" t="s">
        <v>22</v>
      </c>
      <c r="C4" s="31">
        <v>0</v>
      </c>
      <c r="D4" s="31">
        <v>0</v>
      </c>
      <c r="E4" s="31">
        <v>0</v>
      </c>
      <c r="F4" s="32">
        <f t="shared" ref="F4:F9" si="0">SUM(C4:E4)</f>
        <v>0</v>
      </c>
      <c r="G4" s="32">
        <v>0</v>
      </c>
      <c r="H4" s="32">
        <v>0</v>
      </c>
      <c r="I4" s="32">
        <v>0</v>
      </c>
      <c r="J4" s="32">
        <v>0</v>
      </c>
      <c r="K4" s="32">
        <v>0</v>
      </c>
      <c r="L4" s="32">
        <v>0</v>
      </c>
      <c r="M4" s="32">
        <v>0</v>
      </c>
      <c r="N4" s="32">
        <v>0</v>
      </c>
      <c r="O4" s="32">
        <v>0</v>
      </c>
      <c r="P4" s="32">
        <v>0</v>
      </c>
      <c r="Q4" s="32">
        <v>0</v>
      </c>
      <c r="R4" s="32">
        <v>0</v>
      </c>
      <c r="S4" s="32">
        <v>0</v>
      </c>
      <c r="T4" s="32">
        <v>0</v>
      </c>
      <c r="U4" s="29" t="str">
        <f>IF('tab 1 v4.0'!$A$2="Template English","ADPF = Abiotic Depletion Potential for fossil resources","ADPF = Uitputting van fossiele energiedragers")</f>
        <v>ADPF = Abiotic Depletion Potential for fossil resources</v>
      </c>
      <c r="V4" s="2"/>
      <c r="W4" s="2"/>
      <c r="X4" s="2"/>
    </row>
    <row r="5" spans="1:24" ht="14" x14ac:dyDescent="0.15">
      <c r="A5" s="8" t="s">
        <v>23</v>
      </c>
      <c r="B5" s="8" t="s">
        <v>72</v>
      </c>
      <c r="C5" s="31">
        <v>0</v>
      </c>
      <c r="D5" s="31">
        <v>0</v>
      </c>
      <c r="E5" s="31">
        <v>0</v>
      </c>
      <c r="F5" s="32">
        <f t="shared" si="0"/>
        <v>0</v>
      </c>
      <c r="G5" s="32">
        <v>0</v>
      </c>
      <c r="H5" s="32">
        <v>0</v>
      </c>
      <c r="I5" s="32">
        <v>0</v>
      </c>
      <c r="J5" s="32">
        <v>0</v>
      </c>
      <c r="K5" s="32">
        <v>0</v>
      </c>
      <c r="L5" s="32">
        <v>0</v>
      </c>
      <c r="M5" s="32">
        <v>0</v>
      </c>
      <c r="N5" s="32">
        <v>0</v>
      </c>
      <c r="O5" s="32">
        <v>0</v>
      </c>
      <c r="P5" s="32">
        <v>0</v>
      </c>
      <c r="Q5" s="32">
        <v>0</v>
      </c>
      <c r="R5" s="32">
        <v>0</v>
      </c>
      <c r="S5" s="32">
        <v>0</v>
      </c>
      <c r="T5" s="32">
        <v>0</v>
      </c>
      <c r="U5" s="29" t="str">
        <f>IF('tab 1 v4.0'!$A$2="Template English","GWP = Global Warming Potential","GWP = Klimaatverandering")</f>
        <v>GWP = Global Warming Potential</v>
      </c>
      <c r="V5" s="2"/>
      <c r="W5" s="2"/>
      <c r="X5" s="2"/>
    </row>
    <row r="6" spans="1:24" ht="14" x14ac:dyDescent="0.15">
      <c r="A6" s="8" t="s">
        <v>24</v>
      </c>
      <c r="B6" s="8" t="s">
        <v>73</v>
      </c>
      <c r="C6" s="31">
        <v>0</v>
      </c>
      <c r="D6" s="31">
        <v>0</v>
      </c>
      <c r="E6" s="31">
        <v>0</v>
      </c>
      <c r="F6" s="32">
        <f t="shared" si="0"/>
        <v>0</v>
      </c>
      <c r="G6" s="32">
        <v>0</v>
      </c>
      <c r="H6" s="32">
        <v>0</v>
      </c>
      <c r="I6" s="32">
        <v>0</v>
      </c>
      <c r="J6" s="32">
        <v>0</v>
      </c>
      <c r="K6" s="32">
        <v>0</v>
      </c>
      <c r="L6" s="32">
        <v>0</v>
      </c>
      <c r="M6" s="32">
        <v>0</v>
      </c>
      <c r="N6" s="32">
        <v>0</v>
      </c>
      <c r="O6" s="32">
        <v>0</v>
      </c>
      <c r="P6" s="32">
        <v>0</v>
      </c>
      <c r="Q6" s="32">
        <v>0</v>
      </c>
      <c r="R6" s="32">
        <v>0</v>
      </c>
      <c r="S6" s="32">
        <v>0</v>
      </c>
      <c r="T6" s="32">
        <v>0</v>
      </c>
      <c r="U6" s="29" t="str">
        <f>IF('tab 1 v4.0'!$A$2="Template English","ODP = Depletion potential of the stratospheric ozone layer","ODP = Ozonlaagaantasting")</f>
        <v>ODP = Depletion potential of the stratospheric ozone layer</v>
      </c>
      <c r="V6" s="2"/>
      <c r="W6" s="2"/>
      <c r="X6" s="2"/>
    </row>
    <row r="7" spans="1:24" ht="14" x14ac:dyDescent="0.15">
      <c r="A7" s="8" t="s">
        <v>25</v>
      </c>
      <c r="B7" s="8" t="s">
        <v>74</v>
      </c>
      <c r="C7" s="31">
        <v>0</v>
      </c>
      <c r="D7" s="31">
        <v>0</v>
      </c>
      <c r="E7" s="31">
        <v>0</v>
      </c>
      <c r="F7" s="32">
        <f t="shared" si="0"/>
        <v>0</v>
      </c>
      <c r="G7" s="32">
        <v>0</v>
      </c>
      <c r="H7" s="32">
        <v>0</v>
      </c>
      <c r="I7" s="32">
        <v>0</v>
      </c>
      <c r="J7" s="32">
        <v>0</v>
      </c>
      <c r="K7" s="32">
        <v>0</v>
      </c>
      <c r="L7" s="32">
        <v>0</v>
      </c>
      <c r="M7" s="32">
        <v>0</v>
      </c>
      <c r="N7" s="32">
        <v>0</v>
      </c>
      <c r="O7" s="32">
        <v>0</v>
      </c>
      <c r="P7" s="32">
        <v>0</v>
      </c>
      <c r="Q7" s="32">
        <v>0</v>
      </c>
      <c r="R7" s="32">
        <v>0</v>
      </c>
      <c r="S7" s="32">
        <v>0</v>
      </c>
      <c r="T7" s="32">
        <v>0</v>
      </c>
      <c r="U7" s="29" t="str">
        <f>IF('tab 1 v4.0'!$A$2="Template English","POCP = Formation potential of tropospheric ozone photochemical oxidants","POCP = Photochemische oxidantvorming")</f>
        <v>POCP = Formation potential of tropospheric ozone photochemical oxidants</v>
      </c>
      <c r="V7" s="2"/>
      <c r="W7" s="2"/>
      <c r="X7" s="2"/>
    </row>
    <row r="8" spans="1:24" ht="14" x14ac:dyDescent="0.15">
      <c r="A8" s="8" t="s">
        <v>26</v>
      </c>
      <c r="B8" s="8" t="s">
        <v>75</v>
      </c>
      <c r="C8" s="31">
        <v>0</v>
      </c>
      <c r="D8" s="31">
        <v>0</v>
      </c>
      <c r="E8" s="31">
        <v>0</v>
      </c>
      <c r="F8" s="32">
        <f t="shared" si="0"/>
        <v>0</v>
      </c>
      <c r="G8" s="32">
        <v>0</v>
      </c>
      <c r="H8" s="32">
        <v>0</v>
      </c>
      <c r="I8" s="32">
        <v>0</v>
      </c>
      <c r="J8" s="32">
        <v>0</v>
      </c>
      <c r="K8" s="32">
        <v>0</v>
      </c>
      <c r="L8" s="32">
        <v>0</v>
      </c>
      <c r="M8" s="32">
        <v>0</v>
      </c>
      <c r="N8" s="32">
        <v>0</v>
      </c>
      <c r="O8" s="32">
        <v>0</v>
      </c>
      <c r="P8" s="32">
        <v>0</v>
      </c>
      <c r="Q8" s="32">
        <v>0</v>
      </c>
      <c r="R8" s="32">
        <v>0</v>
      </c>
      <c r="S8" s="32">
        <v>0</v>
      </c>
      <c r="T8" s="32">
        <v>0</v>
      </c>
      <c r="U8" s="29" t="str">
        <f>IF('tab 1 v4.0'!$A$2="Template English","AP = Acidification Potential of land and water","AP = Verzuring")</f>
        <v>AP = Acidification Potential of land and water</v>
      </c>
      <c r="V8" s="2"/>
      <c r="W8" s="2"/>
      <c r="X8" s="2"/>
    </row>
    <row r="9" spans="1:24" ht="14" x14ac:dyDescent="0.15">
      <c r="A9" s="8" t="s">
        <v>27</v>
      </c>
      <c r="B9" s="8" t="s">
        <v>76</v>
      </c>
      <c r="C9" s="31">
        <v>0</v>
      </c>
      <c r="D9" s="31">
        <v>0</v>
      </c>
      <c r="E9" s="31">
        <v>0</v>
      </c>
      <c r="F9" s="32">
        <f t="shared" si="0"/>
        <v>0</v>
      </c>
      <c r="G9" s="32">
        <v>0</v>
      </c>
      <c r="H9" s="32">
        <v>0</v>
      </c>
      <c r="I9" s="32">
        <v>0</v>
      </c>
      <c r="J9" s="32">
        <v>0</v>
      </c>
      <c r="K9" s="32">
        <v>0</v>
      </c>
      <c r="L9" s="32">
        <v>0</v>
      </c>
      <c r="M9" s="32">
        <v>0</v>
      </c>
      <c r="N9" s="32">
        <v>0</v>
      </c>
      <c r="O9" s="32">
        <v>0</v>
      </c>
      <c r="P9" s="32">
        <v>0</v>
      </c>
      <c r="Q9" s="32">
        <v>0</v>
      </c>
      <c r="R9" s="32">
        <v>0</v>
      </c>
      <c r="S9" s="32">
        <v>0</v>
      </c>
      <c r="T9" s="32">
        <v>0</v>
      </c>
      <c r="U9" s="29" t="str">
        <f>IF('tab 1 v4.0'!$A$2="Template English","EP = Eutrophication Potential","EP = Vermesting")</f>
        <v>EP = Eutrophication Potential</v>
      </c>
      <c r="V9" s="2"/>
      <c r="W9" s="2"/>
      <c r="X9" s="2"/>
    </row>
    <row r="10" spans="1:24" s="2" customFormat="1" x14ac:dyDescent="0.15">
      <c r="A10" s="9"/>
      <c r="B10" s="9"/>
      <c r="C10" s="51"/>
      <c r="D10" s="51"/>
      <c r="E10" s="51"/>
      <c r="F10" s="52"/>
      <c r="G10" s="52"/>
      <c r="H10" s="52"/>
      <c r="I10" s="52"/>
      <c r="J10" s="52"/>
      <c r="K10" s="52"/>
      <c r="L10" s="52"/>
      <c r="M10" s="52"/>
      <c r="N10" s="52"/>
      <c r="O10" s="52"/>
      <c r="P10" s="52"/>
      <c r="Q10" s="52"/>
      <c r="R10" s="52"/>
      <c r="S10" s="52"/>
      <c r="T10" s="52"/>
      <c r="U10" s="44"/>
    </row>
    <row r="11" spans="1:24" s="2" customFormat="1" x14ac:dyDescent="0.15">
      <c r="A11" s="5"/>
      <c r="B11" s="5"/>
      <c r="C11" s="58" t="str">
        <f>IF('tab 1 v4.0'!$A$2="Template English","OUTPUT FLOWS AND WASTE CATEGORIES per functional or declared unit (A1 and A2)","OUTPUT STROMEN EN AFVALCATEGORIËN per functionele eenheid of producteenheid (A1 en A2)")</f>
        <v>OUTPUT FLOWS AND WASTE CATEGORIES per functional or declared unit (A1 and A2)</v>
      </c>
      <c r="D11" s="5"/>
      <c r="E11" s="5"/>
      <c r="F11" s="5"/>
      <c r="G11" s="5"/>
      <c r="H11" s="5"/>
      <c r="I11" s="5"/>
      <c r="J11" s="5"/>
      <c r="K11" s="5"/>
      <c r="L11" s="5"/>
      <c r="M11" s="5"/>
      <c r="N11" s="5"/>
      <c r="O11" s="5"/>
      <c r="P11" s="5"/>
      <c r="Q11" s="5"/>
      <c r="R11" s="5"/>
      <c r="S11" s="5"/>
      <c r="T11" s="5"/>
      <c r="U11" s="28"/>
      <c r="V11" s="3"/>
      <c r="W11" s="3"/>
    </row>
    <row r="12" spans="1:24" s="2" customFormat="1" ht="14" x14ac:dyDescent="0.15">
      <c r="A12" s="6"/>
      <c r="B12" s="3" t="str">
        <f>IF('tab 1 v4.0'!$A$2="Template English","UNIT","EENHEID")</f>
        <v>UNIT</v>
      </c>
      <c r="C12" s="5" t="s">
        <v>3</v>
      </c>
      <c r="D12" s="5" t="s">
        <v>4</v>
      </c>
      <c r="E12" s="5" t="s">
        <v>5</v>
      </c>
      <c r="F12" s="7" t="s">
        <v>51</v>
      </c>
      <c r="G12" s="5" t="s">
        <v>6</v>
      </c>
      <c r="H12" s="5" t="s">
        <v>7</v>
      </c>
      <c r="I12" s="5" t="s">
        <v>8</v>
      </c>
      <c r="J12" s="5" t="s">
        <v>9</v>
      </c>
      <c r="K12" s="5" t="s">
        <v>10</v>
      </c>
      <c r="L12" s="5" t="s">
        <v>11</v>
      </c>
      <c r="M12" s="5" t="s">
        <v>12</v>
      </c>
      <c r="N12" s="5" t="s">
        <v>13</v>
      </c>
      <c r="O12" s="5" t="s">
        <v>14</v>
      </c>
      <c r="P12" s="5" t="s">
        <v>15</v>
      </c>
      <c r="Q12" s="5" t="s">
        <v>16</v>
      </c>
      <c r="R12" s="5" t="s">
        <v>17</v>
      </c>
      <c r="S12" s="5" t="s">
        <v>18</v>
      </c>
      <c r="T12" s="5" t="s">
        <v>19</v>
      </c>
      <c r="U12" s="29" t="str">
        <f>IF('tab 1 v4.0'!$A$2="Template English","ND = Not Declared","ND = niet gedeclareerd")</f>
        <v>ND = Not Declared</v>
      </c>
    </row>
    <row r="13" spans="1:24" s="2" customFormat="1" ht="14" x14ac:dyDescent="0.15">
      <c r="A13" s="8" t="s">
        <v>28</v>
      </c>
      <c r="B13" s="8" t="s">
        <v>2</v>
      </c>
      <c r="C13" s="31">
        <v>0</v>
      </c>
      <c r="D13" s="31">
        <v>0</v>
      </c>
      <c r="E13" s="31">
        <v>0</v>
      </c>
      <c r="F13" s="32">
        <f t="shared" ref="F13:F20" si="1">SUM(C13:E13)</f>
        <v>0</v>
      </c>
      <c r="G13" s="31">
        <v>0</v>
      </c>
      <c r="H13" s="31">
        <v>0</v>
      </c>
      <c r="I13" s="31">
        <v>0</v>
      </c>
      <c r="J13" s="31">
        <v>0</v>
      </c>
      <c r="K13" s="31">
        <v>0</v>
      </c>
      <c r="L13" s="31">
        <v>0</v>
      </c>
      <c r="M13" s="31">
        <v>0</v>
      </c>
      <c r="N13" s="31">
        <v>0</v>
      </c>
      <c r="O13" s="31">
        <v>0</v>
      </c>
      <c r="P13" s="31">
        <v>0</v>
      </c>
      <c r="Q13" s="31">
        <v>0</v>
      </c>
      <c r="R13" s="31">
        <v>0</v>
      </c>
      <c r="S13" s="31">
        <v>0</v>
      </c>
      <c r="T13" s="31">
        <v>0</v>
      </c>
      <c r="U13" s="29" t="str">
        <f>IF('tab 1 v4.0'!$A$2="Template English","HWD = Hazardous Waste Disposed","HWD = Gevaarlijk afval")</f>
        <v>HWD = Hazardous Waste Disposed</v>
      </c>
    </row>
    <row r="14" spans="1:24" s="2" customFormat="1" ht="14" x14ac:dyDescent="0.15">
      <c r="A14" s="8" t="s">
        <v>29</v>
      </c>
      <c r="B14" s="8" t="s">
        <v>2</v>
      </c>
      <c r="C14" s="31">
        <v>0</v>
      </c>
      <c r="D14" s="31">
        <v>0</v>
      </c>
      <c r="E14" s="31">
        <v>0</v>
      </c>
      <c r="F14" s="32">
        <f t="shared" si="1"/>
        <v>0</v>
      </c>
      <c r="G14" s="31">
        <v>0</v>
      </c>
      <c r="H14" s="31">
        <v>0</v>
      </c>
      <c r="I14" s="31">
        <v>0</v>
      </c>
      <c r="J14" s="31">
        <v>0</v>
      </c>
      <c r="K14" s="31">
        <v>0</v>
      </c>
      <c r="L14" s="31">
        <v>0</v>
      </c>
      <c r="M14" s="31">
        <v>0</v>
      </c>
      <c r="N14" s="31">
        <v>0</v>
      </c>
      <c r="O14" s="31">
        <v>0</v>
      </c>
      <c r="P14" s="31">
        <v>0</v>
      </c>
      <c r="Q14" s="31">
        <v>0</v>
      </c>
      <c r="R14" s="31">
        <v>0</v>
      </c>
      <c r="S14" s="31">
        <v>0</v>
      </c>
      <c r="T14" s="31">
        <v>0</v>
      </c>
      <c r="U14" s="29" t="str">
        <f>IF('tab 1 v4.0'!$A$2="Template English","NHWD = Non Hazardous Waste Disposed","NHWD = Niet gevaarlijk afval")</f>
        <v>NHWD = Non Hazardous Waste Disposed</v>
      </c>
    </row>
    <row r="15" spans="1:24" s="2" customFormat="1" ht="14" x14ac:dyDescent="0.15">
      <c r="A15" s="8" t="s">
        <v>30</v>
      </c>
      <c r="B15" s="8" t="s">
        <v>2</v>
      </c>
      <c r="C15" s="31">
        <v>0</v>
      </c>
      <c r="D15" s="31">
        <v>0</v>
      </c>
      <c r="E15" s="31">
        <v>0</v>
      </c>
      <c r="F15" s="32">
        <f t="shared" si="1"/>
        <v>0</v>
      </c>
      <c r="G15" s="31">
        <v>0</v>
      </c>
      <c r="H15" s="31">
        <v>0</v>
      </c>
      <c r="I15" s="31">
        <v>0</v>
      </c>
      <c r="J15" s="31">
        <v>0</v>
      </c>
      <c r="K15" s="31">
        <v>0</v>
      </c>
      <c r="L15" s="31">
        <v>0</v>
      </c>
      <c r="M15" s="31">
        <v>0</v>
      </c>
      <c r="N15" s="31">
        <v>0</v>
      </c>
      <c r="O15" s="31">
        <v>0</v>
      </c>
      <c r="P15" s="31">
        <v>0</v>
      </c>
      <c r="Q15" s="31">
        <v>0</v>
      </c>
      <c r="R15" s="31">
        <v>0</v>
      </c>
      <c r="S15" s="31">
        <v>0</v>
      </c>
      <c r="T15" s="31">
        <v>0</v>
      </c>
      <c r="U15" s="29" t="str">
        <f>IF('tab 1 v4.0'!$A$2="Template English","RWD = Radioactive Waste Disposed","RWD = Radioactief afval")</f>
        <v>RWD = Radioactive Waste Disposed</v>
      </c>
    </row>
    <row r="16" spans="1:24" s="2" customFormat="1" ht="14" x14ac:dyDescent="0.15">
      <c r="A16" s="8" t="s">
        <v>31</v>
      </c>
      <c r="B16" s="8" t="s">
        <v>2</v>
      </c>
      <c r="C16" s="31">
        <v>0</v>
      </c>
      <c r="D16" s="31">
        <v>0</v>
      </c>
      <c r="E16" s="31">
        <v>0</v>
      </c>
      <c r="F16" s="32">
        <f t="shared" si="1"/>
        <v>0</v>
      </c>
      <c r="G16" s="31">
        <v>0</v>
      </c>
      <c r="H16" s="31">
        <v>0</v>
      </c>
      <c r="I16" s="31">
        <v>0</v>
      </c>
      <c r="J16" s="31">
        <v>0</v>
      </c>
      <c r="K16" s="31">
        <v>0</v>
      </c>
      <c r="L16" s="31">
        <v>0</v>
      </c>
      <c r="M16" s="31">
        <v>0</v>
      </c>
      <c r="N16" s="31">
        <v>0</v>
      </c>
      <c r="O16" s="31">
        <v>0</v>
      </c>
      <c r="P16" s="31">
        <v>0</v>
      </c>
      <c r="Q16" s="31">
        <v>0</v>
      </c>
      <c r="R16" s="31">
        <v>0</v>
      </c>
      <c r="S16" s="31">
        <v>0</v>
      </c>
      <c r="T16" s="31">
        <v>0</v>
      </c>
      <c r="U16" s="29" t="str">
        <f>IF('tab 1 v4.0'!$A$2="Template English","CRU = Components for reuse","CRU = Componenten voor hergebruik")</f>
        <v>CRU = Components for reuse</v>
      </c>
    </row>
    <row r="17" spans="1:24" s="2" customFormat="1" ht="14" x14ac:dyDescent="0.15">
      <c r="A17" s="8" t="s">
        <v>32</v>
      </c>
      <c r="B17" s="8" t="s">
        <v>2</v>
      </c>
      <c r="C17" s="31">
        <v>0</v>
      </c>
      <c r="D17" s="31">
        <v>0</v>
      </c>
      <c r="E17" s="31">
        <v>0</v>
      </c>
      <c r="F17" s="32">
        <f t="shared" si="1"/>
        <v>0</v>
      </c>
      <c r="G17" s="31">
        <v>0</v>
      </c>
      <c r="H17" s="31">
        <v>0</v>
      </c>
      <c r="I17" s="31">
        <v>0</v>
      </c>
      <c r="J17" s="31">
        <v>0</v>
      </c>
      <c r="K17" s="31">
        <v>0</v>
      </c>
      <c r="L17" s="31">
        <v>0</v>
      </c>
      <c r="M17" s="31">
        <v>0</v>
      </c>
      <c r="N17" s="31">
        <v>0</v>
      </c>
      <c r="O17" s="31">
        <v>0</v>
      </c>
      <c r="P17" s="31">
        <v>0</v>
      </c>
      <c r="Q17" s="31">
        <v>0</v>
      </c>
      <c r="R17" s="31">
        <v>0</v>
      </c>
      <c r="S17" s="31">
        <v>0</v>
      </c>
      <c r="T17" s="31">
        <v>0</v>
      </c>
      <c r="U17" s="29" t="str">
        <f>IF('tab 1 v4.0'!$A$2="Template English","MFR = Materials for recycling","MFR = Materiaal voor recycling")</f>
        <v>MFR = Materials for recycling</v>
      </c>
    </row>
    <row r="18" spans="1:24" s="2" customFormat="1" ht="14" x14ac:dyDescent="0.15">
      <c r="A18" s="8" t="s">
        <v>33</v>
      </c>
      <c r="B18" s="8" t="s">
        <v>2</v>
      </c>
      <c r="C18" s="31">
        <v>0</v>
      </c>
      <c r="D18" s="31">
        <v>0</v>
      </c>
      <c r="E18" s="31">
        <v>0</v>
      </c>
      <c r="F18" s="32">
        <f t="shared" si="1"/>
        <v>0</v>
      </c>
      <c r="G18" s="31">
        <v>0</v>
      </c>
      <c r="H18" s="31">
        <v>0</v>
      </c>
      <c r="I18" s="31">
        <v>0</v>
      </c>
      <c r="J18" s="31">
        <v>0</v>
      </c>
      <c r="K18" s="31">
        <v>0</v>
      </c>
      <c r="L18" s="31">
        <v>0</v>
      </c>
      <c r="M18" s="31">
        <v>0</v>
      </c>
      <c r="N18" s="31">
        <v>0</v>
      </c>
      <c r="O18" s="31">
        <v>0</v>
      </c>
      <c r="P18" s="31">
        <v>0</v>
      </c>
      <c r="Q18" s="31">
        <v>0</v>
      </c>
      <c r="R18" s="31">
        <v>0</v>
      </c>
      <c r="S18" s="31">
        <v>0</v>
      </c>
      <c r="T18" s="31">
        <v>0</v>
      </c>
      <c r="U18" s="29" t="str">
        <f>IF('tab 1 v4.0'!$A$2="Template English","MER = Materials for energy recovery","MER = Materiaal voor energie terugwinning")</f>
        <v>MER = Materials for energy recovery</v>
      </c>
    </row>
    <row r="19" spans="1:24" s="2" customFormat="1" ht="14" x14ac:dyDescent="0.15">
      <c r="A19" s="8" t="s">
        <v>35</v>
      </c>
      <c r="B19" s="8" t="s">
        <v>36</v>
      </c>
      <c r="C19" s="31">
        <v>0</v>
      </c>
      <c r="D19" s="31">
        <v>0</v>
      </c>
      <c r="E19" s="31">
        <v>0</v>
      </c>
      <c r="F19" s="32">
        <f t="shared" si="1"/>
        <v>0</v>
      </c>
      <c r="G19" s="31">
        <v>0</v>
      </c>
      <c r="H19" s="31">
        <v>0</v>
      </c>
      <c r="I19" s="31">
        <v>0</v>
      </c>
      <c r="J19" s="31">
        <v>0</v>
      </c>
      <c r="K19" s="31">
        <v>0</v>
      </c>
      <c r="L19" s="31">
        <v>0</v>
      </c>
      <c r="M19" s="31">
        <v>0</v>
      </c>
      <c r="N19" s="31">
        <v>0</v>
      </c>
      <c r="O19" s="31">
        <v>0</v>
      </c>
      <c r="P19" s="31">
        <v>0</v>
      </c>
      <c r="Q19" s="31">
        <v>0</v>
      </c>
      <c r="R19" s="31">
        <v>0</v>
      </c>
      <c r="S19" s="31">
        <v>0</v>
      </c>
      <c r="T19" s="31">
        <v>0</v>
      </c>
      <c r="U19" s="29" t="str">
        <f>IF('tab 1 v4.0'!$A$2="Template English","EEE = Exported Electrical Energy","EEE = export van elektrische energie")</f>
        <v>EEE = Exported Electrical Energy</v>
      </c>
    </row>
    <row r="20" spans="1:24" s="2" customFormat="1" ht="14" x14ac:dyDescent="0.15">
      <c r="A20" s="9" t="s">
        <v>34</v>
      </c>
      <c r="B20" s="9" t="s">
        <v>36</v>
      </c>
      <c r="C20" s="31">
        <v>0</v>
      </c>
      <c r="D20" s="31">
        <v>0</v>
      </c>
      <c r="E20" s="31">
        <v>0</v>
      </c>
      <c r="F20" s="32">
        <f t="shared" si="1"/>
        <v>0</v>
      </c>
      <c r="G20" s="31">
        <v>0</v>
      </c>
      <c r="H20" s="31">
        <v>0</v>
      </c>
      <c r="I20" s="31">
        <v>0</v>
      </c>
      <c r="J20" s="31">
        <v>0</v>
      </c>
      <c r="K20" s="31">
        <v>0</v>
      </c>
      <c r="L20" s="31">
        <v>0</v>
      </c>
      <c r="M20" s="31">
        <v>0</v>
      </c>
      <c r="N20" s="31">
        <v>0</v>
      </c>
      <c r="O20" s="31">
        <v>0</v>
      </c>
      <c r="P20" s="31">
        <v>0</v>
      </c>
      <c r="Q20" s="31">
        <v>0</v>
      </c>
      <c r="R20" s="31">
        <v>0</v>
      </c>
      <c r="S20" s="31">
        <v>0</v>
      </c>
      <c r="T20" s="31">
        <v>0</v>
      </c>
      <c r="U20" s="29" t="str">
        <f>IF('tab 1 v4.0'!$A$2="Template English","ETE = Exported Thermal Energy","ETE = export van thermische energie")</f>
        <v>ETE = Exported Thermal Energy</v>
      </c>
      <c r="V20" s="3"/>
      <c r="W20" s="3"/>
    </row>
    <row r="21" spans="1:24" s="2" customFormat="1" x14ac:dyDescent="0.15">
      <c r="A21" s="3"/>
      <c r="B21" s="3"/>
      <c r="C21" s="3"/>
      <c r="D21" s="3"/>
      <c r="E21" s="3"/>
      <c r="F21" s="3"/>
      <c r="G21" s="3"/>
      <c r="H21" s="3"/>
      <c r="I21" s="3"/>
      <c r="J21" s="3"/>
      <c r="K21" s="3"/>
      <c r="L21" s="3"/>
      <c r="M21" s="3"/>
      <c r="N21" s="3"/>
      <c r="O21" s="3"/>
      <c r="P21" s="3"/>
      <c r="Q21" s="3"/>
      <c r="R21" s="3"/>
      <c r="S21" s="3"/>
      <c r="T21" s="3"/>
      <c r="U21" s="28"/>
      <c r="V21" s="3"/>
      <c r="W21" s="3"/>
    </row>
    <row r="22" spans="1:24" s="2" customFormat="1" x14ac:dyDescent="0.15">
      <c r="A22" s="5"/>
      <c r="B22" s="5"/>
      <c r="C22" s="58" t="str">
        <f>IF('tab 1 v4.0'!$A$2="Template English","RESOURCE USE per functional or declared unit (A1 and A2)","GRONDSTOFFENGEBRUIK per functionele eenheid of producteenheid (A1 en A2)")</f>
        <v>RESOURCE USE per functional or declared unit (A1 and A2)</v>
      </c>
      <c r="D22" s="5"/>
      <c r="E22" s="5"/>
      <c r="F22" s="5"/>
      <c r="G22" s="5"/>
      <c r="H22" s="5"/>
      <c r="I22" s="5"/>
      <c r="J22" s="5"/>
      <c r="K22" s="5"/>
      <c r="L22" s="5"/>
      <c r="M22" s="5"/>
      <c r="N22" s="5"/>
      <c r="O22" s="5"/>
      <c r="P22" s="5"/>
      <c r="Q22" s="5"/>
      <c r="R22" s="5"/>
      <c r="S22" s="5"/>
      <c r="T22" s="5"/>
      <c r="U22" s="28"/>
      <c r="V22" s="3"/>
      <c r="W22" s="3"/>
    </row>
    <row r="23" spans="1:24" s="2" customFormat="1" ht="14" x14ac:dyDescent="0.15">
      <c r="A23" s="6"/>
      <c r="B23" s="3" t="str">
        <f>IF('tab 1 v4.0'!$A$2="Template English","UNIT","EENHEID")</f>
        <v>UNIT</v>
      </c>
      <c r="C23" s="5" t="s">
        <v>3</v>
      </c>
      <c r="D23" s="5" t="s">
        <v>4</v>
      </c>
      <c r="E23" s="5" t="s">
        <v>5</v>
      </c>
      <c r="F23" s="7" t="s">
        <v>51</v>
      </c>
      <c r="G23" s="5" t="s">
        <v>6</v>
      </c>
      <c r="H23" s="5" t="s">
        <v>7</v>
      </c>
      <c r="I23" s="5" t="s">
        <v>8</v>
      </c>
      <c r="J23" s="5" t="s">
        <v>9</v>
      </c>
      <c r="K23" s="5" t="s">
        <v>10</v>
      </c>
      <c r="L23" s="5" t="s">
        <v>11</v>
      </c>
      <c r="M23" s="5" t="s">
        <v>12</v>
      </c>
      <c r="N23" s="5" t="s">
        <v>13</v>
      </c>
      <c r="O23" s="5" t="s">
        <v>14</v>
      </c>
      <c r="P23" s="5" t="s">
        <v>15</v>
      </c>
      <c r="Q23" s="5" t="s">
        <v>16</v>
      </c>
      <c r="R23" s="5" t="s">
        <v>17</v>
      </c>
      <c r="S23" s="5" t="s">
        <v>18</v>
      </c>
      <c r="T23" s="5" t="s">
        <v>19</v>
      </c>
      <c r="U23" s="29" t="str">
        <f>IF('tab 1 v4.0'!$A$2="Template English","INA = Indicator Not Assessed","INA = Indicator niet berekend")</f>
        <v>INA = Indicator Not Assessed</v>
      </c>
    </row>
    <row r="24" spans="1:24" s="2" customFormat="1" ht="14" x14ac:dyDescent="0.15">
      <c r="A24" s="8" t="s">
        <v>37</v>
      </c>
      <c r="B24" s="8" t="s">
        <v>36</v>
      </c>
      <c r="C24" s="31">
        <v>0</v>
      </c>
      <c r="D24" s="31">
        <v>0</v>
      </c>
      <c r="E24" s="31">
        <v>0</v>
      </c>
      <c r="F24" s="32">
        <f t="shared" ref="F24:F33" si="2">SUM(C24:E24)</f>
        <v>0</v>
      </c>
      <c r="G24" s="33">
        <v>0</v>
      </c>
      <c r="H24" s="33">
        <v>0</v>
      </c>
      <c r="I24" s="33">
        <v>0</v>
      </c>
      <c r="J24" s="33">
        <v>0</v>
      </c>
      <c r="K24" s="33">
        <v>0</v>
      </c>
      <c r="L24" s="33">
        <v>0</v>
      </c>
      <c r="M24" s="33">
        <v>0</v>
      </c>
      <c r="N24" s="33">
        <v>0</v>
      </c>
      <c r="O24" s="33">
        <v>0</v>
      </c>
      <c r="P24" s="33">
        <v>0</v>
      </c>
      <c r="Q24" s="33">
        <v>0</v>
      </c>
      <c r="R24" s="33">
        <v>0</v>
      </c>
      <c r="S24" s="33">
        <v>0</v>
      </c>
      <c r="T24" s="33">
        <v>0</v>
      </c>
      <c r="U24" s="29" t="str">
        <f>IF('tab 1 v4.0'!$A$2="Template English","PERE = Use of renewable energy excluding renewable primary energy resources","PERE = Gebruik van hernieuwbare primaire energie exclusief hernieuwbare primaire energie gebruikt als materialen")</f>
        <v>PERE = Use of renewable energy excluding renewable primary energy resources</v>
      </c>
    </row>
    <row r="25" spans="1:24" s="2" customFormat="1" ht="14" x14ac:dyDescent="0.15">
      <c r="A25" s="8" t="s">
        <v>38</v>
      </c>
      <c r="B25" s="8" t="s">
        <v>36</v>
      </c>
      <c r="C25" s="31">
        <v>0</v>
      </c>
      <c r="D25" s="31">
        <v>0</v>
      </c>
      <c r="E25" s="31">
        <v>0</v>
      </c>
      <c r="F25" s="32">
        <f t="shared" si="2"/>
        <v>0</v>
      </c>
      <c r="G25" s="33">
        <v>0</v>
      </c>
      <c r="H25" s="33">
        <v>0</v>
      </c>
      <c r="I25" s="33">
        <v>0</v>
      </c>
      <c r="J25" s="33">
        <v>0</v>
      </c>
      <c r="K25" s="33">
        <v>0</v>
      </c>
      <c r="L25" s="33">
        <v>0</v>
      </c>
      <c r="M25" s="33">
        <v>0</v>
      </c>
      <c r="N25" s="33">
        <v>0</v>
      </c>
      <c r="O25" s="33">
        <v>0</v>
      </c>
      <c r="P25" s="33">
        <v>0</v>
      </c>
      <c r="Q25" s="33">
        <v>0</v>
      </c>
      <c r="R25" s="33">
        <v>0</v>
      </c>
      <c r="S25" s="33">
        <v>0</v>
      </c>
      <c r="T25" s="33">
        <v>0</v>
      </c>
      <c r="U25" s="29" t="str">
        <f>IF('tab 1 v4.0'!$A$2="Template English","PERM = Use of renewable energy resources used as raw materials","PERM = Gebruik van hernieuwbare primaire energie gebruikt als materialen")</f>
        <v>PERM = Use of renewable energy resources used as raw materials</v>
      </c>
    </row>
    <row r="26" spans="1:24" ht="14" x14ac:dyDescent="0.15">
      <c r="A26" s="8" t="s">
        <v>39</v>
      </c>
      <c r="B26" s="8" t="s">
        <v>36</v>
      </c>
      <c r="C26" s="31">
        <v>0</v>
      </c>
      <c r="D26" s="31">
        <v>0</v>
      </c>
      <c r="E26" s="31">
        <v>0</v>
      </c>
      <c r="F26" s="32">
        <f t="shared" si="2"/>
        <v>0</v>
      </c>
      <c r="G26" s="33">
        <v>0</v>
      </c>
      <c r="H26" s="33">
        <v>0</v>
      </c>
      <c r="I26" s="33">
        <v>0</v>
      </c>
      <c r="J26" s="33">
        <v>0</v>
      </c>
      <c r="K26" s="33">
        <v>0</v>
      </c>
      <c r="L26" s="33">
        <v>0</v>
      </c>
      <c r="M26" s="33">
        <v>0</v>
      </c>
      <c r="N26" s="33">
        <v>0</v>
      </c>
      <c r="O26" s="33">
        <v>0</v>
      </c>
      <c r="P26" s="33">
        <v>0</v>
      </c>
      <c r="Q26" s="33">
        <v>0</v>
      </c>
      <c r="R26" s="33">
        <v>0</v>
      </c>
      <c r="S26" s="33">
        <v>0</v>
      </c>
      <c r="T26" s="33">
        <v>0</v>
      </c>
      <c r="U26" s="29" t="str">
        <f>IF('tab 1 v4.0'!$A$2="Template English","PERT = Total use of renewable primary energy resources","PERT = Totaal gebruik van hernieuwbare primaire energie")</f>
        <v>PERT = Total use of renewable primary energy resources</v>
      </c>
      <c r="V26" s="2"/>
      <c r="W26" s="2"/>
      <c r="X26" s="2"/>
    </row>
    <row r="27" spans="1:24" ht="14" x14ac:dyDescent="0.15">
      <c r="A27" s="8" t="s">
        <v>40</v>
      </c>
      <c r="B27" s="8" t="s">
        <v>36</v>
      </c>
      <c r="C27" s="31">
        <v>0</v>
      </c>
      <c r="D27" s="31">
        <v>0</v>
      </c>
      <c r="E27" s="31">
        <v>0</v>
      </c>
      <c r="F27" s="32">
        <f t="shared" si="2"/>
        <v>0</v>
      </c>
      <c r="G27" s="33">
        <v>0</v>
      </c>
      <c r="H27" s="33">
        <v>0</v>
      </c>
      <c r="I27" s="33">
        <v>0</v>
      </c>
      <c r="J27" s="33">
        <v>0</v>
      </c>
      <c r="K27" s="33">
        <v>0</v>
      </c>
      <c r="L27" s="33">
        <v>0</v>
      </c>
      <c r="M27" s="33">
        <v>0</v>
      </c>
      <c r="N27" s="33">
        <v>0</v>
      </c>
      <c r="O27" s="33">
        <v>0</v>
      </c>
      <c r="P27" s="33">
        <v>0</v>
      </c>
      <c r="Q27" s="33">
        <v>0</v>
      </c>
      <c r="R27" s="33">
        <v>0</v>
      </c>
      <c r="S27" s="33">
        <v>0</v>
      </c>
      <c r="T27" s="33">
        <v>0</v>
      </c>
      <c r="U27" s="29" t="str">
        <f>IF('tab 1 v4.0'!$A$2="Template English","PENRE = Use of non-renewable primary energy resources excluding non-renewable energy resources used as raw materials","PENRE = Gebruik van niet-hernieuwbare primaire energie exclusief niet hernieuwbare energie gebruikt als materialen")</f>
        <v>PENRE = Use of non-renewable primary energy resources excluding non-renewable energy resources used as raw materials</v>
      </c>
      <c r="V27" s="2"/>
      <c r="W27" s="2"/>
      <c r="X27" s="2"/>
    </row>
    <row r="28" spans="1:24" ht="14" x14ac:dyDescent="0.15">
      <c r="A28" s="8" t="s">
        <v>41</v>
      </c>
      <c r="B28" s="8" t="s">
        <v>36</v>
      </c>
      <c r="C28" s="31">
        <v>0</v>
      </c>
      <c r="D28" s="31">
        <v>0</v>
      </c>
      <c r="E28" s="31">
        <v>0</v>
      </c>
      <c r="F28" s="32">
        <f t="shared" si="2"/>
        <v>0</v>
      </c>
      <c r="G28" s="33">
        <v>0</v>
      </c>
      <c r="H28" s="33">
        <v>0</v>
      </c>
      <c r="I28" s="33">
        <v>0</v>
      </c>
      <c r="J28" s="33">
        <v>0</v>
      </c>
      <c r="K28" s="33">
        <v>0</v>
      </c>
      <c r="L28" s="33">
        <v>0</v>
      </c>
      <c r="M28" s="33">
        <v>0</v>
      </c>
      <c r="N28" s="33">
        <v>0</v>
      </c>
      <c r="O28" s="33">
        <v>0</v>
      </c>
      <c r="P28" s="33">
        <v>0</v>
      </c>
      <c r="Q28" s="33">
        <v>0</v>
      </c>
      <c r="R28" s="33">
        <v>0</v>
      </c>
      <c r="S28" s="33">
        <v>0</v>
      </c>
      <c r="T28" s="33">
        <v>0</v>
      </c>
      <c r="U28" s="29" t="str">
        <f>IF('tab 1 v4.0'!$A$2="Template English","PENRM = Use of non-renewable primary energy resources used as raw materials","PENRM = Gebruik van niet-hernieuwbare primaire energie gebruikt als materialen")</f>
        <v>PENRM = Use of non-renewable primary energy resources used as raw materials</v>
      </c>
      <c r="V28" s="2"/>
      <c r="W28" s="2"/>
      <c r="X28" s="2"/>
    </row>
    <row r="29" spans="1:24" ht="14" x14ac:dyDescent="0.15">
      <c r="A29" s="8" t="s">
        <v>42</v>
      </c>
      <c r="B29" s="8" t="s">
        <v>36</v>
      </c>
      <c r="C29" s="31">
        <v>0</v>
      </c>
      <c r="D29" s="31">
        <v>0</v>
      </c>
      <c r="E29" s="31">
        <v>0</v>
      </c>
      <c r="F29" s="32">
        <f t="shared" si="2"/>
        <v>0</v>
      </c>
      <c r="G29" s="33">
        <v>0</v>
      </c>
      <c r="H29" s="33">
        <v>0</v>
      </c>
      <c r="I29" s="33">
        <v>0</v>
      </c>
      <c r="J29" s="33">
        <v>0</v>
      </c>
      <c r="K29" s="33">
        <v>0</v>
      </c>
      <c r="L29" s="33">
        <v>0</v>
      </c>
      <c r="M29" s="33">
        <v>0</v>
      </c>
      <c r="N29" s="33">
        <v>0</v>
      </c>
      <c r="O29" s="33">
        <v>0</v>
      </c>
      <c r="P29" s="33">
        <v>0</v>
      </c>
      <c r="Q29" s="33">
        <v>0</v>
      </c>
      <c r="R29" s="33">
        <v>0</v>
      </c>
      <c r="S29" s="33">
        <v>0</v>
      </c>
      <c r="T29" s="33">
        <v>0</v>
      </c>
      <c r="U29" s="29" t="str">
        <f>IF('tab 1 v4.0'!$A$2="Template English","PENRT = Total use of non-renewable primary energy resources","PENRT = Totaal gebruik van niet-hernieuwbare primaire energie")</f>
        <v>PENRT = Total use of non-renewable primary energy resources</v>
      </c>
      <c r="V29" s="2"/>
      <c r="W29" s="2"/>
      <c r="X29" s="2"/>
    </row>
    <row r="30" spans="1:24" ht="14" x14ac:dyDescent="0.15">
      <c r="A30" s="8" t="s">
        <v>43</v>
      </c>
      <c r="B30" s="8" t="s">
        <v>2</v>
      </c>
      <c r="C30" s="31">
        <v>0</v>
      </c>
      <c r="D30" s="31">
        <v>0</v>
      </c>
      <c r="E30" s="31">
        <v>0</v>
      </c>
      <c r="F30" s="32">
        <f t="shared" si="2"/>
        <v>0</v>
      </c>
      <c r="G30" s="33">
        <v>0</v>
      </c>
      <c r="H30" s="33">
        <v>0</v>
      </c>
      <c r="I30" s="33">
        <v>0</v>
      </c>
      <c r="J30" s="33">
        <v>0</v>
      </c>
      <c r="K30" s="33">
        <v>0</v>
      </c>
      <c r="L30" s="33">
        <v>0</v>
      </c>
      <c r="M30" s="33">
        <v>0</v>
      </c>
      <c r="N30" s="33">
        <v>0</v>
      </c>
      <c r="O30" s="33">
        <v>0</v>
      </c>
      <c r="P30" s="33">
        <v>0</v>
      </c>
      <c r="Q30" s="33">
        <v>0</v>
      </c>
      <c r="R30" s="33">
        <v>0</v>
      </c>
      <c r="S30" s="33">
        <v>0</v>
      </c>
      <c r="T30" s="33">
        <v>0</v>
      </c>
      <c r="U30" s="29" t="str">
        <f>IF('tab 1 v4.0'!$A$2="Template English","SM = Use of secondary materials","SM = Gebruik van secundaire materialen")</f>
        <v>SM = Use of secondary materials</v>
      </c>
      <c r="V30" s="2"/>
      <c r="W30" s="2"/>
      <c r="X30" s="2"/>
    </row>
    <row r="31" spans="1:24" ht="14" x14ac:dyDescent="0.15">
      <c r="A31" s="9" t="s">
        <v>44</v>
      </c>
      <c r="B31" s="9" t="s">
        <v>36</v>
      </c>
      <c r="C31" s="31">
        <v>0</v>
      </c>
      <c r="D31" s="31">
        <v>0</v>
      </c>
      <c r="E31" s="31">
        <v>0</v>
      </c>
      <c r="F31" s="32">
        <f t="shared" si="2"/>
        <v>0</v>
      </c>
      <c r="G31" s="33">
        <v>0</v>
      </c>
      <c r="H31" s="33">
        <v>0</v>
      </c>
      <c r="I31" s="33">
        <v>0</v>
      </c>
      <c r="J31" s="33">
        <v>0</v>
      </c>
      <c r="K31" s="33">
        <v>0</v>
      </c>
      <c r="L31" s="33">
        <v>0</v>
      </c>
      <c r="M31" s="33">
        <v>0</v>
      </c>
      <c r="N31" s="33">
        <v>0</v>
      </c>
      <c r="O31" s="33">
        <v>0</v>
      </c>
      <c r="P31" s="33">
        <v>0</v>
      </c>
      <c r="Q31" s="33">
        <v>0</v>
      </c>
      <c r="R31" s="33">
        <v>0</v>
      </c>
      <c r="S31" s="33">
        <v>0</v>
      </c>
      <c r="T31" s="33">
        <v>0</v>
      </c>
      <c r="U31" s="29" t="str">
        <f>IF('tab 1 v4.0'!$A$2="Template English","RSF = Use of renewable secondary fuels","RSF = Gebruik van hernieuwbare secundaire brandstoffen")</f>
        <v>RSF = Use of renewable secondary fuels</v>
      </c>
      <c r="X31" s="2"/>
    </row>
    <row r="32" spans="1:24" ht="14" x14ac:dyDescent="0.15">
      <c r="A32" s="9" t="s">
        <v>45</v>
      </c>
      <c r="B32" s="9" t="s">
        <v>48</v>
      </c>
      <c r="C32" s="31">
        <v>0</v>
      </c>
      <c r="D32" s="31">
        <v>0</v>
      </c>
      <c r="E32" s="31">
        <v>0</v>
      </c>
      <c r="F32" s="32">
        <f t="shared" si="2"/>
        <v>0</v>
      </c>
      <c r="G32" s="33">
        <v>0</v>
      </c>
      <c r="H32" s="33">
        <v>0</v>
      </c>
      <c r="I32" s="33">
        <v>0</v>
      </c>
      <c r="J32" s="33">
        <v>0</v>
      </c>
      <c r="K32" s="33">
        <v>0</v>
      </c>
      <c r="L32" s="33">
        <v>0</v>
      </c>
      <c r="M32" s="33">
        <v>0</v>
      </c>
      <c r="N32" s="33">
        <v>0</v>
      </c>
      <c r="O32" s="33">
        <v>0</v>
      </c>
      <c r="P32" s="33">
        <v>0</v>
      </c>
      <c r="Q32" s="33">
        <v>0</v>
      </c>
      <c r="R32" s="33">
        <v>0</v>
      </c>
      <c r="S32" s="33">
        <v>0</v>
      </c>
      <c r="T32" s="33">
        <v>0</v>
      </c>
      <c r="U32" s="29" t="str">
        <f>IF('tab 1 v4.0'!$A$2="Template English","NRSF = Use of non renewable secondary fuels","NRSF = Gebruik van niet-hernieuwbare secundaire brandstoffen")</f>
        <v>NRSF = Use of non renewable secondary fuels</v>
      </c>
      <c r="X32" s="2"/>
    </row>
    <row r="33" spans="1:24" ht="14" x14ac:dyDescent="0.15">
      <c r="A33" s="9" t="s">
        <v>46</v>
      </c>
      <c r="B33" s="9" t="s">
        <v>47</v>
      </c>
      <c r="C33" s="31">
        <v>0</v>
      </c>
      <c r="D33" s="31">
        <v>0</v>
      </c>
      <c r="E33" s="31">
        <v>0</v>
      </c>
      <c r="F33" s="32">
        <f t="shared" si="2"/>
        <v>0</v>
      </c>
      <c r="G33" s="33">
        <v>0</v>
      </c>
      <c r="H33" s="33">
        <v>0</v>
      </c>
      <c r="I33" s="33">
        <v>0</v>
      </c>
      <c r="J33" s="33">
        <v>0</v>
      </c>
      <c r="K33" s="33">
        <v>0</v>
      </c>
      <c r="L33" s="33">
        <v>0</v>
      </c>
      <c r="M33" s="33">
        <v>0</v>
      </c>
      <c r="N33" s="33">
        <v>0</v>
      </c>
      <c r="O33" s="33">
        <v>0</v>
      </c>
      <c r="P33" s="33">
        <v>0</v>
      </c>
      <c r="Q33" s="33">
        <v>0</v>
      </c>
      <c r="R33" s="33">
        <v>0</v>
      </c>
      <c r="S33" s="33">
        <v>0</v>
      </c>
      <c r="T33" s="33">
        <v>0</v>
      </c>
      <c r="U33" s="29" t="str">
        <f>IF('tab 1 v4.0'!$A$2="Template English","FW = Use of net fresh water","FW = Netto gebruik van zoetwater")</f>
        <v>FW = Use of net fresh water</v>
      </c>
      <c r="X33" s="2"/>
    </row>
    <row r="34" spans="1:24" x14ac:dyDescent="0.15">
      <c r="T34" s="28"/>
      <c r="U34" s="3"/>
      <c r="X34" s="2"/>
    </row>
  </sheetData>
  <sheetProtection formatColumns="0" formatRows="0" selectLockedCells="1"/>
  <pageMargins left="0.7" right="0.7" top="0.75" bottom="0.75" header="0.3" footer="0.3"/>
  <pageSetup paperSize="9" orientation="portrait" horizontalDpi="4294967293" verticalDpi="429496729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AEE75-2183-3D47-8633-80903B12A4E8}">
  <sheetPr codeName="Blad6"/>
  <dimension ref="A1:AU54"/>
  <sheetViews>
    <sheetView zoomScaleNormal="100" zoomScalePageLayoutView="73" workbookViewId="0">
      <selection activeCell="U21" sqref="U21"/>
    </sheetView>
  </sheetViews>
  <sheetFormatPr baseColWidth="10" defaultColWidth="8.83203125" defaultRowHeight="13" x14ac:dyDescent="0.15"/>
  <cols>
    <col min="1" max="1" width="22.33203125" style="3" customWidth="1"/>
    <col min="2" max="2" width="15.1640625" style="3" customWidth="1"/>
    <col min="3" max="3" width="9.83203125" style="3" customWidth="1"/>
    <col min="4" max="20" width="8.83203125" style="3" bestFit="1" customWidth="1"/>
    <col min="21" max="21" width="8.83203125" style="28"/>
    <col min="22" max="24" width="8.83203125" style="3"/>
    <col min="25" max="47" width="8.83203125" style="2"/>
    <col min="48" max="16384" width="8.83203125" style="3"/>
  </cols>
  <sheetData>
    <row r="1" spans="1:21" s="2" customFormat="1" x14ac:dyDescent="0.15">
      <c r="A1" s="9"/>
      <c r="B1" s="9"/>
      <c r="C1" s="59" t="str">
        <f>IF('tab 1 v4.0'!$A$2="Template English","ENVIRONMENTAL IMPACT per functional or declared unit (core indicators A2)","MILIEUBELASTING per functionele eenheid of producteenheid (basis indicatoren A2)")</f>
        <v>ENVIRONMENTAL IMPACT per functional or declared unit (core indicators A2)</v>
      </c>
      <c r="D1" s="51"/>
      <c r="E1" s="51"/>
      <c r="F1" s="52"/>
      <c r="G1" s="52"/>
      <c r="H1" s="52"/>
      <c r="I1" s="52"/>
      <c r="J1" s="52"/>
      <c r="K1" s="52"/>
      <c r="L1" s="52"/>
      <c r="M1" s="52"/>
      <c r="N1" s="52"/>
      <c r="O1" s="52"/>
      <c r="P1" s="52"/>
      <c r="Q1" s="52"/>
      <c r="R1" s="52"/>
      <c r="S1" s="52"/>
      <c r="T1" s="52"/>
      <c r="U1" s="44"/>
    </row>
    <row r="2" spans="1:21" s="2" customFormat="1" x14ac:dyDescent="0.15">
      <c r="A2" s="9"/>
      <c r="B2" s="2" t="str">
        <f>IF('tab 1 v4.0'!$A$2="Template English","UNIT","EENHEID")</f>
        <v>UNIT</v>
      </c>
      <c r="C2" s="57" t="s">
        <v>3</v>
      </c>
      <c r="D2" s="57" t="s">
        <v>4</v>
      </c>
      <c r="E2" s="57" t="s">
        <v>5</v>
      </c>
      <c r="F2" s="57" t="s">
        <v>51</v>
      </c>
      <c r="G2" s="57" t="s">
        <v>6</v>
      </c>
      <c r="H2" s="57" t="s">
        <v>7</v>
      </c>
      <c r="I2" s="57" t="s">
        <v>8</v>
      </c>
      <c r="J2" s="57" t="s">
        <v>9</v>
      </c>
      <c r="K2" s="57" t="s">
        <v>10</v>
      </c>
      <c r="L2" s="57" t="s">
        <v>11</v>
      </c>
      <c r="M2" s="57" t="s">
        <v>12</v>
      </c>
      <c r="N2" s="57" t="s">
        <v>13</v>
      </c>
      <c r="O2" s="57" t="s">
        <v>14</v>
      </c>
      <c r="P2" s="57" t="s">
        <v>15</v>
      </c>
      <c r="Q2" s="57" t="s">
        <v>16</v>
      </c>
      <c r="R2" s="57" t="s">
        <v>17</v>
      </c>
      <c r="S2" s="57" t="s">
        <v>18</v>
      </c>
      <c r="T2" s="57" t="s">
        <v>19</v>
      </c>
      <c r="U2" s="29" t="str">
        <f>IF('tab 1 v4.0'!$A$2="Template English","ND = Not Declared","ND = niet gedeclareerd")</f>
        <v>ND = Not Declared</v>
      </c>
    </row>
    <row r="3" spans="1:21" s="2" customFormat="1" ht="14" x14ac:dyDescent="0.15">
      <c r="A3" s="8" t="s">
        <v>61</v>
      </c>
      <c r="B3" s="8" t="s">
        <v>72</v>
      </c>
      <c r="C3" s="31">
        <v>0</v>
      </c>
      <c r="D3" s="31">
        <v>0</v>
      </c>
      <c r="E3" s="31">
        <v>0</v>
      </c>
      <c r="F3" s="32">
        <f t="shared" ref="F3:F15" si="0">SUM(C3:E3)</f>
        <v>0</v>
      </c>
      <c r="G3" s="32">
        <v>0</v>
      </c>
      <c r="H3" s="32">
        <v>0</v>
      </c>
      <c r="I3" s="32">
        <v>0</v>
      </c>
      <c r="J3" s="32">
        <v>0</v>
      </c>
      <c r="K3" s="32">
        <v>0</v>
      </c>
      <c r="L3" s="32">
        <v>0</v>
      </c>
      <c r="M3" s="32">
        <v>0</v>
      </c>
      <c r="N3" s="32">
        <v>0</v>
      </c>
      <c r="O3" s="32">
        <v>0</v>
      </c>
      <c r="P3" s="32">
        <v>0</v>
      </c>
      <c r="Q3" s="32">
        <v>0</v>
      </c>
      <c r="R3" s="32">
        <v>0</v>
      </c>
      <c r="S3" s="32">
        <v>0</v>
      </c>
      <c r="T3" s="32">
        <v>0</v>
      </c>
      <c r="U3" s="29" t="str">
        <f>IF('tab 1 v4.0'!$A$2="Template English","GWP-total = Global Warming Potential total","GWP-totaal = Klimaatverandering totaal")</f>
        <v>GWP-total = Global Warming Potential total</v>
      </c>
    </row>
    <row r="4" spans="1:21" s="2" customFormat="1" ht="14" x14ac:dyDescent="0.15">
      <c r="A4" s="8" t="s">
        <v>62</v>
      </c>
      <c r="B4" s="8" t="s">
        <v>72</v>
      </c>
      <c r="C4" s="31">
        <v>0</v>
      </c>
      <c r="D4" s="31">
        <v>0</v>
      </c>
      <c r="E4" s="31">
        <v>0</v>
      </c>
      <c r="F4" s="32">
        <f t="shared" si="0"/>
        <v>0</v>
      </c>
      <c r="G4" s="32">
        <v>0</v>
      </c>
      <c r="H4" s="32">
        <v>0</v>
      </c>
      <c r="I4" s="32">
        <v>0</v>
      </c>
      <c r="J4" s="32">
        <v>0</v>
      </c>
      <c r="K4" s="32">
        <v>0</v>
      </c>
      <c r="L4" s="32">
        <v>0</v>
      </c>
      <c r="M4" s="32">
        <v>0</v>
      </c>
      <c r="N4" s="32">
        <v>0</v>
      </c>
      <c r="O4" s="32">
        <v>0</v>
      </c>
      <c r="P4" s="32">
        <v>0</v>
      </c>
      <c r="Q4" s="32">
        <v>0</v>
      </c>
      <c r="R4" s="32">
        <v>0</v>
      </c>
      <c r="S4" s="32">
        <v>0</v>
      </c>
      <c r="T4" s="32">
        <v>0</v>
      </c>
      <c r="U4" s="29" t="str">
        <f>IF('tab 1 v4.0'!$A$2="Template English","GWP-fossil = Global Warming Potential fossil fuels","GWP-fossiel = Klimaatverandering fossiele brandstoffen")</f>
        <v>GWP-fossil = Global Warming Potential fossil fuels</v>
      </c>
    </row>
    <row r="5" spans="1:21" s="2" customFormat="1" ht="14" x14ac:dyDescent="0.15">
      <c r="A5" s="8" t="s">
        <v>63</v>
      </c>
      <c r="B5" s="8" t="s">
        <v>72</v>
      </c>
      <c r="C5" s="31">
        <v>0</v>
      </c>
      <c r="D5" s="31">
        <v>0</v>
      </c>
      <c r="E5" s="31">
        <v>0</v>
      </c>
      <c r="F5" s="32">
        <f t="shared" si="0"/>
        <v>0</v>
      </c>
      <c r="G5" s="32">
        <v>0</v>
      </c>
      <c r="H5" s="32">
        <v>0</v>
      </c>
      <c r="I5" s="32">
        <v>0</v>
      </c>
      <c r="J5" s="32">
        <v>0</v>
      </c>
      <c r="K5" s="32">
        <v>0</v>
      </c>
      <c r="L5" s="32">
        <v>0</v>
      </c>
      <c r="M5" s="32">
        <v>0</v>
      </c>
      <c r="N5" s="32">
        <v>0</v>
      </c>
      <c r="O5" s="32">
        <v>0</v>
      </c>
      <c r="P5" s="32">
        <v>0</v>
      </c>
      <c r="Q5" s="32">
        <v>0</v>
      </c>
      <c r="R5" s="32">
        <v>0</v>
      </c>
      <c r="S5" s="32">
        <v>0</v>
      </c>
      <c r="T5" s="32">
        <v>0</v>
      </c>
      <c r="U5" s="29" t="str">
        <f>IF('tab 1 v4.0'!$A$2="Template English","GWP-biogenic = Global Warming Potential biogenic","GWP-biogeen = Klimaatverandering biogeen")</f>
        <v>GWP-biogenic = Global Warming Potential biogenic</v>
      </c>
    </row>
    <row r="6" spans="1:21" s="2" customFormat="1" ht="14" x14ac:dyDescent="0.15">
      <c r="A6" s="8" t="s">
        <v>64</v>
      </c>
      <c r="B6" s="8" t="s">
        <v>72</v>
      </c>
      <c r="C6" s="31">
        <v>0</v>
      </c>
      <c r="D6" s="31">
        <v>0</v>
      </c>
      <c r="E6" s="31">
        <v>0</v>
      </c>
      <c r="F6" s="32">
        <f t="shared" si="0"/>
        <v>0</v>
      </c>
      <c r="G6" s="32">
        <v>0</v>
      </c>
      <c r="H6" s="32">
        <v>0</v>
      </c>
      <c r="I6" s="32">
        <v>0</v>
      </c>
      <c r="J6" s="32">
        <v>0</v>
      </c>
      <c r="K6" s="32">
        <v>0</v>
      </c>
      <c r="L6" s="32">
        <v>0</v>
      </c>
      <c r="M6" s="32">
        <v>0</v>
      </c>
      <c r="N6" s="32">
        <v>0</v>
      </c>
      <c r="O6" s="32">
        <v>0</v>
      </c>
      <c r="P6" s="32">
        <v>0</v>
      </c>
      <c r="Q6" s="32">
        <v>0</v>
      </c>
      <c r="R6" s="32">
        <v>0</v>
      </c>
      <c r="S6" s="32">
        <v>0</v>
      </c>
      <c r="T6" s="32">
        <v>0</v>
      </c>
      <c r="U6" s="29" t="str">
        <f>IF('tab 1 v4.0'!$A$2="Template English","GWP-luluc = Global Warming Potential land use and land use change","GWP-luluc = Klimaatverandering landgebruik")</f>
        <v>GWP-luluc = Global Warming Potential land use and land use change</v>
      </c>
    </row>
    <row r="7" spans="1:21" s="2" customFormat="1" ht="14" x14ac:dyDescent="0.15">
      <c r="A7" s="54" t="s">
        <v>69</v>
      </c>
      <c r="B7" s="8" t="s">
        <v>73</v>
      </c>
      <c r="C7" s="31">
        <v>0</v>
      </c>
      <c r="D7" s="31">
        <v>0</v>
      </c>
      <c r="E7" s="31">
        <v>0</v>
      </c>
      <c r="F7" s="32">
        <f t="shared" si="0"/>
        <v>0</v>
      </c>
      <c r="G7" s="32">
        <v>0</v>
      </c>
      <c r="H7" s="32">
        <v>0</v>
      </c>
      <c r="I7" s="32">
        <v>0</v>
      </c>
      <c r="J7" s="32">
        <v>0</v>
      </c>
      <c r="K7" s="32">
        <v>0</v>
      </c>
      <c r="L7" s="32">
        <v>0</v>
      </c>
      <c r="M7" s="32">
        <v>0</v>
      </c>
      <c r="N7" s="32">
        <v>0</v>
      </c>
      <c r="O7" s="32">
        <v>0</v>
      </c>
      <c r="P7" s="32">
        <v>0</v>
      </c>
      <c r="Q7" s="32">
        <v>0</v>
      </c>
      <c r="R7" s="32">
        <v>0</v>
      </c>
      <c r="S7" s="32">
        <v>0</v>
      </c>
      <c r="T7" s="32">
        <v>0</v>
      </c>
      <c r="U7" s="29" t="str">
        <f>IF('tab 1 v4.0'!$A$2="Template English","ODP = Depletion potential of the stratospheric ozone layer","ODP = Ozonlaagaantasting")</f>
        <v>ODP = Depletion potential of the stratospheric ozone layer</v>
      </c>
    </row>
    <row r="8" spans="1:21" s="2" customFormat="1" ht="14" x14ac:dyDescent="0.15">
      <c r="A8" s="8" t="s">
        <v>65</v>
      </c>
      <c r="B8" s="8" t="s">
        <v>70</v>
      </c>
      <c r="C8" s="31">
        <v>0</v>
      </c>
      <c r="D8" s="31">
        <v>0</v>
      </c>
      <c r="E8" s="31">
        <v>0</v>
      </c>
      <c r="F8" s="32">
        <f t="shared" si="0"/>
        <v>0</v>
      </c>
      <c r="G8" s="32">
        <v>0</v>
      </c>
      <c r="H8" s="32">
        <v>0</v>
      </c>
      <c r="I8" s="32">
        <v>0</v>
      </c>
      <c r="J8" s="32">
        <v>0</v>
      </c>
      <c r="K8" s="32">
        <v>0</v>
      </c>
      <c r="L8" s="32">
        <v>0</v>
      </c>
      <c r="M8" s="32">
        <v>0</v>
      </c>
      <c r="N8" s="32">
        <v>0</v>
      </c>
      <c r="O8" s="32">
        <v>0</v>
      </c>
      <c r="P8" s="32">
        <v>0</v>
      </c>
      <c r="Q8" s="32">
        <v>0</v>
      </c>
      <c r="R8" s="32">
        <v>0</v>
      </c>
      <c r="S8" s="32">
        <v>0</v>
      </c>
      <c r="T8" s="32">
        <v>0</v>
      </c>
      <c r="U8" s="29" t="str">
        <f>IF('tab 1 v4.0'!$A$2="Template English","AP = Acidification Potential, Accumulated Exceedence","AP = Verzuring, geaccumuleerde overschrijding")</f>
        <v>AP = Acidification Potential, Accumulated Exceedence</v>
      </c>
    </row>
    <row r="9" spans="1:21" s="2" customFormat="1" ht="14" x14ac:dyDescent="0.15">
      <c r="A9" s="8" t="s">
        <v>66</v>
      </c>
      <c r="B9" s="8" t="s">
        <v>77</v>
      </c>
      <c r="C9" s="31">
        <v>0</v>
      </c>
      <c r="D9" s="31">
        <v>0</v>
      </c>
      <c r="E9" s="31">
        <v>0</v>
      </c>
      <c r="F9" s="32">
        <f t="shared" si="0"/>
        <v>0</v>
      </c>
      <c r="G9" s="32">
        <v>0</v>
      </c>
      <c r="H9" s="32">
        <v>0</v>
      </c>
      <c r="I9" s="32">
        <v>0</v>
      </c>
      <c r="J9" s="32">
        <v>0</v>
      </c>
      <c r="K9" s="32">
        <v>0</v>
      </c>
      <c r="L9" s="32">
        <v>0</v>
      </c>
      <c r="M9" s="32">
        <v>0</v>
      </c>
      <c r="N9" s="32">
        <v>0</v>
      </c>
      <c r="O9" s="32">
        <v>0</v>
      </c>
      <c r="P9" s="32">
        <v>0</v>
      </c>
      <c r="Q9" s="32">
        <v>0</v>
      </c>
      <c r="R9" s="32">
        <v>0</v>
      </c>
      <c r="S9" s="32">
        <v>0</v>
      </c>
      <c r="T9" s="32">
        <v>0</v>
      </c>
      <c r="U9" s="29" t="str">
        <f>IF('tab 1 v4.0'!$A$2="Template English","EP-freshwater = Eutrophication Potential, fraction of nutrients reaching freshwater end compartment","EP-freshwater = Vermesting, deel dat zoetwater compartiment bereikt ")</f>
        <v>EP-freshwater = Eutrophication Potential, fraction of nutrients reaching freshwater end compartment</v>
      </c>
    </row>
    <row r="10" spans="1:21" s="2" customFormat="1" ht="14" x14ac:dyDescent="0.15">
      <c r="A10" s="8" t="s">
        <v>67</v>
      </c>
      <c r="B10" s="8" t="s">
        <v>78</v>
      </c>
      <c r="C10" s="31">
        <v>0</v>
      </c>
      <c r="D10" s="31">
        <v>0</v>
      </c>
      <c r="E10" s="31">
        <v>0</v>
      </c>
      <c r="F10" s="32">
        <f t="shared" si="0"/>
        <v>0</v>
      </c>
      <c r="G10" s="32">
        <v>0</v>
      </c>
      <c r="H10" s="32">
        <v>0</v>
      </c>
      <c r="I10" s="32">
        <v>0</v>
      </c>
      <c r="J10" s="32">
        <v>0</v>
      </c>
      <c r="K10" s="32">
        <v>0</v>
      </c>
      <c r="L10" s="32">
        <v>0</v>
      </c>
      <c r="M10" s="32">
        <v>0</v>
      </c>
      <c r="N10" s="32">
        <v>0</v>
      </c>
      <c r="O10" s="32">
        <v>0</v>
      </c>
      <c r="P10" s="32">
        <v>0</v>
      </c>
      <c r="Q10" s="32">
        <v>0</v>
      </c>
      <c r="R10" s="32">
        <v>0</v>
      </c>
      <c r="S10" s="32">
        <v>0</v>
      </c>
      <c r="T10" s="32">
        <v>0</v>
      </c>
      <c r="U10" s="29" t="str">
        <f>IF('tab 1 v4.0'!$A$2="Template English","EP-marine = Eutrophication Potential, fraction of nutrients reaching marine end compartment","EP-marine = Vermesting, deel dat zoutwater compartiment bereikt ")</f>
        <v>EP-marine = Eutrophication Potential, fraction of nutrients reaching marine end compartment</v>
      </c>
    </row>
    <row r="11" spans="1:21" s="2" customFormat="1" ht="14" x14ac:dyDescent="0.15">
      <c r="A11" s="8" t="s">
        <v>79</v>
      </c>
      <c r="B11" s="8" t="s">
        <v>68</v>
      </c>
      <c r="C11" s="31">
        <v>0</v>
      </c>
      <c r="D11" s="31">
        <v>0</v>
      </c>
      <c r="E11" s="31">
        <v>0</v>
      </c>
      <c r="F11" s="32">
        <f t="shared" si="0"/>
        <v>0</v>
      </c>
      <c r="G11" s="32">
        <v>0</v>
      </c>
      <c r="H11" s="32">
        <v>0</v>
      </c>
      <c r="I11" s="32">
        <v>0</v>
      </c>
      <c r="J11" s="32">
        <v>0</v>
      </c>
      <c r="K11" s="32">
        <v>0</v>
      </c>
      <c r="L11" s="32">
        <v>0</v>
      </c>
      <c r="M11" s="32">
        <v>0</v>
      </c>
      <c r="N11" s="32">
        <v>0</v>
      </c>
      <c r="O11" s="32">
        <v>0</v>
      </c>
      <c r="P11" s="32">
        <v>0</v>
      </c>
      <c r="Q11" s="32">
        <v>0</v>
      </c>
      <c r="R11" s="32">
        <v>0</v>
      </c>
      <c r="S11" s="32">
        <v>0</v>
      </c>
      <c r="T11" s="32">
        <v>0</v>
      </c>
      <c r="U11" s="29" t="str">
        <f>IF('tab 1 v4.0'!$A$2="Template English","EP-terrestrial = Eutrophication Potential, Accumulated Exceedence","EP-terrestrial = Vermesting, geaccumuleerde overschrijding")</f>
        <v>EP-terrestrial = Eutrophication Potential, Accumulated Exceedence</v>
      </c>
    </row>
    <row r="12" spans="1:21" s="2" customFormat="1" ht="14" x14ac:dyDescent="0.15">
      <c r="A12" s="54" t="s">
        <v>80</v>
      </c>
      <c r="B12" s="3" t="s">
        <v>84</v>
      </c>
      <c r="C12" s="31">
        <v>0</v>
      </c>
      <c r="D12" s="31">
        <v>0</v>
      </c>
      <c r="E12" s="31">
        <v>0</v>
      </c>
      <c r="F12" s="32">
        <f t="shared" si="0"/>
        <v>0</v>
      </c>
      <c r="G12" s="32">
        <v>0</v>
      </c>
      <c r="H12" s="32">
        <v>0</v>
      </c>
      <c r="I12" s="32">
        <v>0</v>
      </c>
      <c r="J12" s="32">
        <v>0</v>
      </c>
      <c r="K12" s="32">
        <v>0</v>
      </c>
      <c r="L12" s="32">
        <v>0</v>
      </c>
      <c r="M12" s="32">
        <v>0</v>
      </c>
      <c r="N12" s="32">
        <v>0</v>
      </c>
      <c r="O12" s="32">
        <v>0</v>
      </c>
      <c r="P12" s="32">
        <v>0</v>
      </c>
      <c r="Q12" s="32">
        <v>0</v>
      </c>
      <c r="R12" s="32">
        <v>0</v>
      </c>
      <c r="S12" s="32">
        <v>0</v>
      </c>
      <c r="T12" s="32">
        <v>0</v>
      </c>
      <c r="U12" s="29" t="str">
        <f>IF('tab 1 v4.0'!$A$2="Template English","POCP = Formation potential of tropospheric ozone photochemical oxidants","POCP = Photochemische oxidantvorming")</f>
        <v>POCP = Formation potential of tropospheric ozone photochemical oxidants</v>
      </c>
    </row>
    <row r="13" spans="1:21" s="2" customFormat="1" ht="14" x14ac:dyDescent="0.15">
      <c r="A13" s="8" t="s">
        <v>81</v>
      </c>
      <c r="B13" s="8" t="s">
        <v>85</v>
      </c>
      <c r="C13" s="31">
        <v>0</v>
      </c>
      <c r="D13" s="31">
        <v>0</v>
      </c>
      <c r="E13" s="31">
        <v>0</v>
      </c>
      <c r="F13" s="32">
        <f t="shared" si="0"/>
        <v>0</v>
      </c>
      <c r="G13" s="32">
        <v>0</v>
      </c>
      <c r="H13" s="32">
        <v>0</v>
      </c>
      <c r="I13" s="32">
        <v>0</v>
      </c>
      <c r="J13" s="32">
        <v>0</v>
      </c>
      <c r="K13" s="32">
        <v>0</v>
      </c>
      <c r="L13" s="32">
        <v>0</v>
      </c>
      <c r="M13" s="32">
        <v>0</v>
      </c>
      <c r="N13" s="32">
        <v>0</v>
      </c>
      <c r="O13" s="32">
        <v>0</v>
      </c>
      <c r="P13" s="32">
        <v>0</v>
      </c>
      <c r="Q13" s="32">
        <v>0</v>
      </c>
      <c r="R13" s="32">
        <v>0</v>
      </c>
      <c r="S13" s="32">
        <v>0</v>
      </c>
      <c r="T13" s="32">
        <v>0</v>
      </c>
      <c r="U13" s="29" t="str">
        <f>IF('tab 1 v4.0'!$A$2="Template English","ADP-minerals&amp;metals = Abiotic Depletion Potential for non fossil resources","ADP-minerals&amp;metals = Uitputting van niet-fossiele grondstoffen")</f>
        <v>ADP-minerals&amp;metals = Abiotic Depletion Potential for non fossil resources</v>
      </c>
    </row>
    <row r="14" spans="1:21" s="2" customFormat="1" ht="28" x14ac:dyDescent="0.15">
      <c r="A14" s="8" t="s">
        <v>82</v>
      </c>
      <c r="B14" s="8" t="s">
        <v>86</v>
      </c>
      <c r="C14" s="31">
        <v>0</v>
      </c>
      <c r="D14" s="31">
        <v>0</v>
      </c>
      <c r="E14" s="31">
        <v>0</v>
      </c>
      <c r="F14" s="32">
        <f t="shared" si="0"/>
        <v>0</v>
      </c>
      <c r="G14" s="32">
        <v>0</v>
      </c>
      <c r="H14" s="32">
        <v>0</v>
      </c>
      <c r="I14" s="32">
        <v>0</v>
      </c>
      <c r="J14" s="32">
        <v>0</v>
      </c>
      <c r="K14" s="32">
        <v>0</v>
      </c>
      <c r="L14" s="32">
        <v>0</v>
      </c>
      <c r="M14" s="32">
        <v>0</v>
      </c>
      <c r="N14" s="32">
        <v>0</v>
      </c>
      <c r="O14" s="32">
        <v>0</v>
      </c>
      <c r="P14" s="32">
        <v>0</v>
      </c>
      <c r="Q14" s="32">
        <v>0</v>
      </c>
      <c r="R14" s="32">
        <v>0</v>
      </c>
      <c r="S14" s="32">
        <v>0</v>
      </c>
      <c r="T14" s="32">
        <v>0</v>
      </c>
      <c r="U14" s="29" t="str">
        <f>IF('tab 1 v4.0'!$A$2="Template English","ADP-fossil = Abiotic Depletion for fossil resources potential","ADP-fossil = Uitputting van fossiele energiedragers")</f>
        <v>ADP-fossil = Abiotic Depletion for fossil resources potential</v>
      </c>
    </row>
    <row r="15" spans="1:21" s="2" customFormat="1" ht="28" x14ac:dyDescent="0.15">
      <c r="A15" s="8" t="s">
        <v>83</v>
      </c>
      <c r="B15" s="8" t="s">
        <v>87</v>
      </c>
      <c r="C15" s="31">
        <v>0</v>
      </c>
      <c r="D15" s="31">
        <v>0</v>
      </c>
      <c r="E15" s="31">
        <v>0</v>
      </c>
      <c r="F15" s="32">
        <f t="shared" si="0"/>
        <v>0</v>
      </c>
      <c r="G15" s="32">
        <v>0</v>
      </c>
      <c r="H15" s="32">
        <v>0</v>
      </c>
      <c r="I15" s="32">
        <v>0</v>
      </c>
      <c r="J15" s="32">
        <v>0</v>
      </c>
      <c r="K15" s="32">
        <v>0</v>
      </c>
      <c r="L15" s="32">
        <v>0</v>
      </c>
      <c r="M15" s="32">
        <v>0</v>
      </c>
      <c r="N15" s="32">
        <v>0</v>
      </c>
      <c r="O15" s="32">
        <v>0</v>
      </c>
      <c r="P15" s="32">
        <v>0</v>
      </c>
      <c r="Q15" s="32">
        <v>0</v>
      </c>
      <c r="R15" s="32">
        <v>0</v>
      </c>
      <c r="S15" s="32">
        <v>0</v>
      </c>
      <c r="T15" s="32">
        <v>0</v>
      </c>
      <c r="U15" s="29" t="str">
        <f>IF('tab 1 v4.0'!$A$2="Template English","WDP-fossil = Water (user) deprivation potential, deprivation-weighted water consumption","WDP = onttrekking van water potentieel")</f>
        <v>WDP-fossil = Water (user) deprivation potential, deprivation-weighted water consumption</v>
      </c>
    </row>
    <row r="16" spans="1:21" s="2" customFormat="1" x14ac:dyDescent="0.15">
      <c r="A16" s="9"/>
      <c r="B16" s="9"/>
      <c r="D16" s="51"/>
      <c r="E16" s="51"/>
      <c r="F16" s="52"/>
      <c r="G16" s="52"/>
      <c r="H16" s="52"/>
      <c r="I16" s="52"/>
      <c r="J16" s="52"/>
      <c r="K16" s="52"/>
      <c r="L16" s="52"/>
      <c r="M16" s="52"/>
      <c r="N16" s="52"/>
      <c r="O16" s="52"/>
      <c r="P16" s="52"/>
      <c r="Q16" s="52"/>
      <c r="R16" s="52"/>
      <c r="S16" s="52"/>
      <c r="T16" s="52"/>
      <c r="U16" s="44"/>
    </row>
    <row r="17" spans="1:23" s="2" customFormat="1" x14ac:dyDescent="0.15">
      <c r="A17" s="9"/>
      <c r="B17" s="9"/>
      <c r="C17" s="59" t="str">
        <f>IF('tab 1 v4.0'!$A$2="Template English","ENVIRONMENTAL IMPACT per functional or declared unit (additional indicators A2)","MILIEUBELASTING per functionele eenheid of producteenheid (toegevoegde indicatoren A2)")</f>
        <v>ENVIRONMENTAL IMPACT per functional or declared unit (additional indicators A2)</v>
      </c>
      <c r="D17" s="51"/>
      <c r="E17" s="51"/>
      <c r="F17" s="52"/>
      <c r="G17" s="52"/>
      <c r="H17" s="52"/>
      <c r="I17" s="52"/>
      <c r="J17" s="52"/>
      <c r="K17" s="52"/>
      <c r="L17" s="52"/>
      <c r="M17" s="52"/>
      <c r="N17" s="52"/>
      <c r="O17" s="52"/>
      <c r="P17" s="52"/>
      <c r="Q17" s="52"/>
      <c r="R17" s="52"/>
      <c r="S17" s="52"/>
      <c r="T17" s="52"/>
      <c r="U17" s="44"/>
    </row>
    <row r="18" spans="1:23" s="2" customFormat="1" x14ac:dyDescent="0.15">
      <c r="A18" s="9"/>
      <c r="B18" s="2" t="str">
        <f>IF('tab 1 v4.0'!$A$2="Template English","UNIT","EENHEID")</f>
        <v>UNIT</v>
      </c>
      <c r="C18" s="57" t="s">
        <v>3</v>
      </c>
      <c r="D18" s="57" t="s">
        <v>4</v>
      </c>
      <c r="E18" s="57" t="s">
        <v>5</v>
      </c>
      <c r="F18" s="57" t="s">
        <v>51</v>
      </c>
      <c r="G18" s="57" t="s">
        <v>6</v>
      </c>
      <c r="H18" s="57" t="s">
        <v>7</v>
      </c>
      <c r="I18" s="57" t="s">
        <v>8</v>
      </c>
      <c r="J18" s="57" t="s">
        <v>9</v>
      </c>
      <c r="K18" s="57" t="s">
        <v>10</v>
      </c>
      <c r="L18" s="57" t="s">
        <v>11</v>
      </c>
      <c r="M18" s="57" t="s">
        <v>12</v>
      </c>
      <c r="N18" s="57" t="s">
        <v>13</v>
      </c>
      <c r="O18" s="57" t="s">
        <v>14</v>
      </c>
      <c r="P18" s="57" t="s">
        <v>15</v>
      </c>
      <c r="Q18" s="57" t="s">
        <v>16</v>
      </c>
      <c r="R18" s="57" t="s">
        <v>17</v>
      </c>
      <c r="S18" s="57" t="s">
        <v>18</v>
      </c>
      <c r="T18" s="57" t="s">
        <v>19</v>
      </c>
      <c r="U18" s="44"/>
    </row>
    <row r="19" spans="1:23" s="2" customFormat="1" ht="14" x14ac:dyDescent="0.15">
      <c r="A19" s="8" t="s">
        <v>88</v>
      </c>
      <c r="B19" s="8" t="s">
        <v>97</v>
      </c>
      <c r="C19" s="31">
        <v>0</v>
      </c>
      <c r="D19" s="31">
        <v>0</v>
      </c>
      <c r="E19" s="31">
        <v>0</v>
      </c>
      <c r="F19" s="32">
        <f t="shared" ref="F19:F24" si="1">SUM(C19:E19)</f>
        <v>0</v>
      </c>
      <c r="G19" s="32">
        <v>0</v>
      </c>
      <c r="H19" s="32">
        <v>0</v>
      </c>
      <c r="I19" s="32">
        <v>0</v>
      </c>
      <c r="J19" s="32">
        <v>0</v>
      </c>
      <c r="K19" s="32">
        <v>0</v>
      </c>
      <c r="L19" s="32">
        <v>0</v>
      </c>
      <c r="M19" s="32">
        <v>0</v>
      </c>
      <c r="N19" s="32">
        <v>0</v>
      </c>
      <c r="O19" s="32">
        <v>0</v>
      </c>
      <c r="P19" s="32">
        <v>0</v>
      </c>
      <c r="Q19" s="32">
        <v>0</v>
      </c>
      <c r="R19" s="32">
        <v>0</v>
      </c>
      <c r="S19" s="32">
        <v>0</v>
      </c>
      <c r="T19" s="32">
        <v>0</v>
      </c>
      <c r="U19" s="29" t="str">
        <f>IF('tab 1 v4.0'!$A$2="Template English","PM = Potential incidence of disease due to PM emissions","PM = Potentieel voorkomen van ziekte als gevolg van PM emissies")</f>
        <v>PM = Potential incidence of disease due to PM emissions</v>
      </c>
    </row>
    <row r="20" spans="1:23" s="2" customFormat="1" ht="14" x14ac:dyDescent="0.15">
      <c r="A20" s="8" t="s">
        <v>89</v>
      </c>
      <c r="B20" s="8" t="s">
        <v>98</v>
      </c>
      <c r="C20" s="31">
        <v>0</v>
      </c>
      <c r="D20" s="31">
        <v>0</v>
      </c>
      <c r="E20" s="31">
        <v>0</v>
      </c>
      <c r="F20" s="32">
        <f t="shared" si="1"/>
        <v>0</v>
      </c>
      <c r="G20" s="32">
        <v>0</v>
      </c>
      <c r="H20" s="32">
        <v>0</v>
      </c>
      <c r="I20" s="32">
        <v>0</v>
      </c>
      <c r="J20" s="32">
        <v>0</v>
      </c>
      <c r="K20" s="32">
        <v>0</v>
      </c>
      <c r="L20" s="32">
        <v>0</v>
      </c>
      <c r="M20" s="32">
        <v>0</v>
      </c>
      <c r="N20" s="32">
        <v>0</v>
      </c>
      <c r="O20" s="32">
        <v>0</v>
      </c>
      <c r="P20" s="32">
        <v>0</v>
      </c>
      <c r="Q20" s="32">
        <v>0</v>
      </c>
      <c r="R20" s="32">
        <v>0</v>
      </c>
      <c r="S20" s="32">
        <v>0</v>
      </c>
      <c r="T20" s="32">
        <v>0</v>
      </c>
      <c r="U20" s="29" t="str">
        <f>IF('tab 1 v4.0'!$A$2="Template English","IRP = Potential Human exposure efficiency relative to U235 [1]","IRP = Potentiele blootstelling mensen relatief aan U235 [1]")</f>
        <v>IRP = Potential Human exposure efficiency relative to U235 [1]</v>
      </c>
    </row>
    <row r="21" spans="1:23" s="2" customFormat="1" ht="14" x14ac:dyDescent="0.15">
      <c r="A21" s="8" t="s">
        <v>90</v>
      </c>
      <c r="B21" s="8" t="s">
        <v>96</v>
      </c>
      <c r="C21" s="31">
        <v>0</v>
      </c>
      <c r="D21" s="31">
        <v>0</v>
      </c>
      <c r="E21" s="31">
        <v>0</v>
      </c>
      <c r="F21" s="32">
        <f t="shared" si="1"/>
        <v>0</v>
      </c>
      <c r="G21" s="32">
        <v>0</v>
      </c>
      <c r="H21" s="32">
        <v>0</v>
      </c>
      <c r="I21" s="32">
        <v>0</v>
      </c>
      <c r="J21" s="32">
        <v>0</v>
      </c>
      <c r="K21" s="32">
        <v>0</v>
      </c>
      <c r="L21" s="32">
        <v>0</v>
      </c>
      <c r="M21" s="32">
        <v>0</v>
      </c>
      <c r="N21" s="32">
        <v>0</v>
      </c>
      <c r="O21" s="32">
        <v>0</v>
      </c>
      <c r="P21" s="32">
        <v>0</v>
      </c>
      <c r="Q21" s="32">
        <v>0</v>
      </c>
      <c r="R21" s="32">
        <v>0</v>
      </c>
      <c r="S21" s="32">
        <v>0</v>
      </c>
      <c r="T21" s="32">
        <v>0</v>
      </c>
      <c r="U21" s="29" t="str">
        <f>IF('tab 1 v4.0'!$A$2="Template English","ETP-fw = Potential Comparative Toxic Unit for ecosystems","ETP-fw = Potentiele Vergelijkbare Toxische eenheid voor ecosystemen")</f>
        <v>ETP-fw = Potential Comparative Toxic Unit for ecosystems</v>
      </c>
    </row>
    <row r="22" spans="1:23" s="2" customFormat="1" ht="14" x14ac:dyDescent="0.15">
      <c r="A22" s="8" t="s">
        <v>91</v>
      </c>
      <c r="B22" s="8" t="s">
        <v>95</v>
      </c>
      <c r="C22" s="31">
        <v>0</v>
      </c>
      <c r="D22" s="31">
        <v>0</v>
      </c>
      <c r="E22" s="31">
        <v>0</v>
      </c>
      <c r="F22" s="32">
        <f t="shared" si="1"/>
        <v>0</v>
      </c>
      <c r="G22" s="32">
        <v>0</v>
      </c>
      <c r="H22" s="32">
        <v>0</v>
      </c>
      <c r="I22" s="32">
        <v>0</v>
      </c>
      <c r="J22" s="32">
        <v>0</v>
      </c>
      <c r="K22" s="32">
        <v>0</v>
      </c>
      <c r="L22" s="32">
        <v>0</v>
      </c>
      <c r="M22" s="32">
        <v>0</v>
      </c>
      <c r="N22" s="32">
        <v>0</v>
      </c>
      <c r="O22" s="32">
        <v>0</v>
      </c>
      <c r="P22" s="32">
        <v>0</v>
      </c>
      <c r="Q22" s="32">
        <v>0</v>
      </c>
      <c r="R22" s="32">
        <v>0</v>
      </c>
      <c r="S22" s="32">
        <v>0</v>
      </c>
      <c r="T22" s="32">
        <v>0</v>
      </c>
      <c r="U22" s="29" t="str">
        <f>IF('tab 1 v4.0'!$A$2="Template English","HTP-c = Potential Comparative Toxic Unit for humans","HTP-c = Potentiele Vergelijkbare Toxische eenheid voor mensen")</f>
        <v>HTP-c = Potential Comparative Toxic Unit for humans</v>
      </c>
    </row>
    <row r="23" spans="1:23" s="2" customFormat="1" ht="14" x14ac:dyDescent="0.15">
      <c r="A23" s="8" t="s">
        <v>92</v>
      </c>
      <c r="B23" s="8" t="s">
        <v>95</v>
      </c>
      <c r="C23" s="31">
        <v>0</v>
      </c>
      <c r="D23" s="31">
        <v>0</v>
      </c>
      <c r="E23" s="31">
        <v>0</v>
      </c>
      <c r="F23" s="32">
        <f t="shared" si="1"/>
        <v>0</v>
      </c>
      <c r="G23" s="32">
        <v>0</v>
      </c>
      <c r="H23" s="32">
        <v>0</v>
      </c>
      <c r="I23" s="32">
        <v>0</v>
      </c>
      <c r="J23" s="32">
        <v>0</v>
      </c>
      <c r="K23" s="32">
        <v>0</v>
      </c>
      <c r="L23" s="32">
        <v>0</v>
      </c>
      <c r="M23" s="32">
        <v>0</v>
      </c>
      <c r="N23" s="32">
        <v>0</v>
      </c>
      <c r="O23" s="32">
        <v>0</v>
      </c>
      <c r="P23" s="32">
        <v>0</v>
      </c>
      <c r="Q23" s="32">
        <v>0</v>
      </c>
      <c r="R23" s="32">
        <v>0</v>
      </c>
      <c r="S23" s="32">
        <v>0</v>
      </c>
      <c r="T23" s="32">
        <v>0</v>
      </c>
      <c r="U23" s="29" t="str">
        <f>IF('tab 1 v4.0'!$A$2="Template English","HTP-nc = Potential Comparative Toxic Unit for humans, non-cancer","HTP-nc = Potentiele Vergelijkbare Toxische eenheid voor mensen, niet kanker")</f>
        <v>HTP-nc = Potential Comparative Toxic Unit for humans, non-cancer</v>
      </c>
    </row>
    <row r="24" spans="1:23" s="2" customFormat="1" ht="14" x14ac:dyDescent="0.15">
      <c r="A24" s="8" t="s">
        <v>93</v>
      </c>
      <c r="B24" s="55" t="s">
        <v>94</v>
      </c>
      <c r="C24" s="31">
        <v>0</v>
      </c>
      <c r="D24" s="31">
        <v>0</v>
      </c>
      <c r="E24" s="31">
        <v>0</v>
      </c>
      <c r="F24" s="32">
        <f t="shared" si="1"/>
        <v>0</v>
      </c>
      <c r="G24" s="32">
        <v>0</v>
      </c>
      <c r="H24" s="32">
        <v>0</v>
      </c>
      <c r="I24" s="32">
        <v>0</v>
      </c>
      <c r="J24" s="32">
        <v>0</v>
      </c>
      <c r="K24" s="32">
        <v>0</v>
      </c>
      <c r="L24" s="32">
        <v>0</v>
      </c>
      <c r="M24" s="32">
        <v>0</v>
      </c>
      <c r="N24" s="32">
        <v>0</v>
      </c>
      <c r="O24" s="32">
        <v>0</v>
      </c>
      <c r="P24" s="32">
        <v>0</v>
      </c>
      <c r="Q24" s="32">
        <v>0</v>
      </c>
      <c r="R24" s="32">
        <v>0</v>
      </c>
      <c r="S24" s="32">
        <v>0</v>
      </c>
      <c r="T24" s="32">
        <v>0</v>
      </c>
      <c r="U24" s="29" t="str">
        <f>IF('tab 1 v4.0'!$A$2="Template English","SQP = Potential soil quality index","SQP = Potentiele grondkwaliteit index")</f>
        <v>SQP = Potential soil quality index</v>
      </c>
    </row>
    <row r="25" spans="1:23" s="2" customFormat="1" x14ac:dyDescent="0.15">
      <c r="A25" s="9"/>
      <c r="B25" s="9"/>
      <c r="C25" s="52"/>
      <c r="D25" s="52"/>
      <c r="E25" s="52"/>
      <c r="F25" s="52"/>
      <c r="G25" s="52"/>
      <c r="H25" s="52"/>
      <c r="I25" s="52"/>
      <c r="J25" s="52"/>
      <c r="K25" s="52"/>
      <c r="L25" s="52"/>
      <c r="M25" s="52"/>
      <c r="N25" s="52"/>
      <c r="O25" s="52"/>
      <c r="P25" s="52"/>
      <c r="Q25" s="52"/>
      <c r="R25" s="52"/>
      <c r="S25" s="52"/>
      <c r="T25" s="52"/>
      <c r="U25" s="44"/>
    </row>
    <row r="26" spans="1:23" s="2" customFormat="1" x14ac:dyDescent="0.15">
      <c r="A26" s="5"/>
      <c r="B26" s="5"/>
      <c r="C26" s="58" t="str">
        <f>IF('tab 1 v4.0'!$A$2="Template English","OUTPUT FLOWS AND WASTE CATEGORIES per functional or declared unit (A1 and A2)","OUTPUT STROMEN EN AFVALCATEGORIËN per functionele eenheid of producteenheid (A1 en A2)")</f>
        <v>OUTPUT FLOWS AND WASTE CATEGORIES per functional or declared unit (A1 and A2)</v>
      </c>
      <c r="D26" s="5"/>
      <c r="E26" s="5"/>
      <c r="F26" s="5"/>
      <c r="G26" s="5"/>
      <c r="H26" s="5"/>
      <c r="I26" s="5"/>
      <c r="J26" s="5"/>
      <c r="K26" s="5"/>
      <c r="L26" s="5"/>
      <c r="M26" s="5"/>
      <c r="N26" s="5"/>
      <c r="O26" s="5"/>
      <c r="P26" s="5"/>
      <c r="Q26" s="5"/>
      <c r="R26" s="5"/>
      <c r="S26" s="5"/>
      <c r="T26" s="5"/>
      <c r="U26" s="28"/>
      <c r="V26" s="3"/>
      <c r="W26" s="3"/>
    </row>
    <row r="27" spans="1:23" s="2" customFormat="1" ht="14" x14ac:dyDescent="0.15">
      <c r="A27" s="6"/>
      <c r="B27" s="3" t="str">
        <f>IF('tab 1 v4.0'!$A$2="Template English","UNIT","EENHEID")</f>
        <v>UNIT</v>
      </c>
      <c r="C27" s="5" t="s">
        <v>3</v>
      </c>
      <c r="D27" s="5" t="s">
        <v>4</v>
      </c>
      <c r="E27" s="5" t="s">
        <v>5</v>
      </c>
      <c r="F27" s="7" t="s">
        <v>51</v>
      </c>
      <c r="G27" s="5" t="s">
        <v>6</v>
      </c>
      <c r="H27" s="5" t="s">
        <v>7</v>
      </c>
      <c r="I27" s="5" t="s">
        <v>8</v>
      </c>
      <c r="J27" s="5" t="s">
        <v>9</v>
      </c>
      <c r="K27" s="5" t="s">
        <v>10</v>
      </c>
      <c r="L27" s="5" t="s">
        <v>11</v>
      </c>
      <c r="M27" s="5" t="s">
        <v>12</v>
      </c>
      <c r="N27" s="5" t="s">
        <v>13</v>
      </c>
      <c r="O27" s="5" t="s">
        <v>14</v>
      </c>
      <c r="P27" s="5" t="s">
        <v>15</v>
      </c>
      <c r="Q27" s="5" t="s">
        <v>16</v>
      </c>
      <c r="R27" s="5" t="s">
        <v>17</v>
      </c>
      <c r="S27" s="5" t="s">
        <v>18</v>
      </c>
      <c r="T27" s="5" t="s">
        <v>19</v>
      </c>
      <c r="U27" s="29" t="str">
        <f>IF('tab 1 v4.0'!$A$2="Template English","ND = Not Declared","ND = niet gedeclareerd")</f>
        <v>ND = Not Declared</v>
      </c>
    </row>
    <row r="28" spans="1:23" s="2" customFormat="1" ht="14" x14ac:dyDescent="0.15">
      <c r="A28" s="8" t="s">
        <v>28</v>
      </c>
      <c r="B28" s="8" t="s">
        <v>2</v>
      </c>
      <c r="C28" s="31">
        <v>0</v>
      </c>
      <c r="D28" s="31">
        <v>0</v>
      </c>
      <c r="E28" s="31">
        <v>0</v>
      </c>
      <c r="F28" s="32">
        <f t="shared" ref="F28:F35" si="2">SUM(C28:E28)</f>
        <v>0</v>
      </c>
      <c r="G28" s="31">
        <v>0</v>
      </c>
      <c r="H28" s="31">
        <v>0</v>
      </c>
      <c r="I28" s="31">
        <v>0</v>
      </c>
      <c r="J28" s="31">
        <v>0</v>
      </c>
      <c r="K28" s="31">
        <v>0</v>
      </c>
      <c r="L28" s="31">
        <v>0</v>
      </c>
      <c r="M28" s="31">
        <v>0</v>
      </c>
      <c r="N28" s="31">
        <v>0</v>
      </c>
      <c r="O28" s="31">
        <v>0</v>
      </c>
      <c r="P28" s="31">
        <v>0</v>
      </c>
      <c r="Q28" s="31">
        <v>0</v>
      </c>
      <c r="R28" s="31">
        <v>0</v>
      </c>
      <c r="S28" s="31">
        <v>0</v>
      </c>
      <c r="T28" s="31">
        <v>0</v>
      </c>
      <c r="U28" s="29" t="str">
        <f>IF('tab 1 v4.0'!$A$2="Template English","HWD = Hazardous Waste Disposed","HWD = Gevaarlijk afval")</f>
        <v>HWD = Hazardous Waste Disposed</v>
      </c>
    </row>
    <row r="29" spans="1:23" s="2" customFormat="1" ht="14" x14ac:dyDescent="0.15">
      <c r="A29" s="8" t="s">
        <v>29</v>
      </c>
      <c r="B29" s="8" t="s">
        <v>2</v>
      </c>
      <c r="C29" s="31">
        <v>0</v>
      </c>
      <c r="D29" s="31">
        <v>0</v>
      </c>
      <c r="E29" s="31">
        <v>0</v>
      </c>
      <c r="F29" s="32">
        <f t="shared" si="2"/>
        <v>0</v>
      </c>
      <c r="G29" s="31">
        <v>0</v>
      </c>
      <c r="H29" s="31">
        <v>0</v>
      </c>
      <c r="I29" s="31">
        <v>0</v>
      </c>
      <c r="J29" s="31">
        <v>0</v>
      </c>
      <c r="K29" s="31">
        <v>0</v>
      </c>
      <c r="L29" s="31">
        <v>0</v>
      </c>
      <c r="M29" s="31">
        <v>0</v>
      </c>
      <c r="N29" s="31">
        <v>0</v>
      </c>
      <c r="O29" s="31">
        <v>0</v>
      </c>
      <c r="P29" s="31">
        <v>0</v>
      </c>
      <c r="Q29" s="31">
        <v>0</v>
      </c>
      <c r="R29" s="31">
        <v>0</v>
      </c>
      <c r="S29" s="31">
        <v>0</v>
      </c>
      <c r="T29" s="31">
        <v>0</v>
      </c>
      <c r="U29" s="29" t="str">
        <f>IF('tab 1 v4.0'!$A$2="Template English","NHWD = Non Hazardous Waste Disposed","NHWD = Niet gevaarlijk afval")</f>
        <v>NHWD = Non Hazardous Waste Disposed</v>
      </c>
    </row>
    <row r="30" spans="1:23" s="2" customFormat="1" ht="14" x14ac:dyDescent="0.15">
      <c r="A30" s="8" t="s">
        <v>30</v>
      </c>
      <c r="B30" s="8" t="s">
        <v>2</v>
      </c>
      <c r="C30" s="31">
        <v>0</v>
      </c>
      <c r="D30" s="31">
        <v>0</v>
      </c>
      <c r="E30" s="31">
        <v>0</v>
      </c>
      <c r="F30" s="32">
        <f t="shared" si="2"/>
        <v>0</v>
      </c>
      <c r="G30" s="31">
        <v>0</v>
      </c>
      <c r="H30" s="31">
        <v>0</v>
      </c>
      <c r="I30" s="31">
        <v>0</v>
      </c>
      <c r="J30" s="31">
        <v>0</v>
      </c>
      <c r="K30" s="31">
        <v>0</v>
      </c>
      <c r="L30" s="31">
        <v>0</v>
      </c>
      <c r="M30" s="31">
        <v>0</v>
      </c>
      <c r="N30" s="31">
        <v>0</v>
      </c>
      <c r="O30" s="31">
        <v>0</v>
      </c>
      <c r="P30" s="31">
        <v>0</v>
      </c>
      <c r="Q30" s="31">
        <v>0</v>
      </c>
      <c r="R30" s="31">
        <v>0</v>
      </c>
      <c r="S30" s="31">
        <v>0</v>
      </c>
      <c r="T30" s="31">
        <v>0</v>
      </c>
      <c r="U30" s="29" t="str">
        <f>IF('tab 1 v4.0'!$A$2="Template English","RWD = Radioactive Waste Disposed","RWD = Radioactief afval")</f>
        <v>RWD = Radioactive Waste Disposed</v>
      </c>
    </row>
    <row r="31" spans="1:23" s="2" customFormat="1" ht="14" x14ac:dyDescent="0.15">
      <c r="A31" s="8" t="s">
        <v>31</v>
      </c>
      <c r="B31" s="8" t="s">
        <v>2</v>
      </c>
      <c r="C31" s="31">
        <v>0</v>
      </c>
      <c r="D31" s="31">
        <v>0</v>
      </c>
      <c r="E31" s="31">
        <v>0</v>
      </c>
      <c r="F31" s="32">
        <f t="shared" si="2"/>
        <v>0</v>
      </c>
      <c r="G31" s="31">
        <v>0</v>
      </c>
      <c r="H31" s="31">
        <v>0</v>
      </c>
      <c r="I31" s="31">
        <v>0</v>
      </c>
      <c r="J31" s="31">
        <v>0</v>
      </c>
      <c r="K31" s="31">
        <v>0</v>
      </c>
      <c r="L31" s="31">
        <v>0</v>
      </c>
      <c r="M31" s="31">
        <v>0</v>
      </c>
      <c r="N31" s="31">
        <v>0</v>
      </c>
      <c r="O31" s="31">
        <v>0</v>
      </c>
      <c r="P31" s="31">
        <v>0</v>
      </c>
      <c r="Q31" s="31">
        <v>0</v>
      </c>
      <c r="R31" s="31">
        <v>0</v>
      </c>
      <c r="S31" s="31">
        <v>0</v>
      </c>
      <c r="T31" s="31">
        <v>0</v>
      </c>
      <c r="U31" s="29" t="str">
        <f>IF('tab 1 v4.0'!$A$2="Template English","CRU = Components for reuse","CRU = Componenten voor hergebruik")</f>
        <v>CRU = Components for reuse</v>
      </c>
    </row>
    <row r="32" spans="1:23" s="2" customFormat="1" ht="14" x14ac:dyDescent="0.15">
      <c r="A32" s="8" t="s">
        <v>32</v>
      </c>
      <c r="B32" s="8" t="s">
        <v>2</v>
      </c>
      <c r="C32" s="31">
        <v>0</v>
      </c>
      <c r="D32" s="31">
        <v>0</v>
      </c>
      <c r="E32" s="31">
        <v>0</v>
      </c>
      <c r="F32" s="32">
        <f t="shared" si="2"/>
        <v>0</v>
      </c>
      <c r="G32" s="31">
        <v>0</v>
      </c>
      <c r="H32" s="31">
        <v>0</v>
      </c>
      <c r="I32" s="31">
        <v>0</v>
      </c>
      <c r="J32" s="31">
        <v>0</v>
      </c>
      <c r="K32" s="31">
        <v>0</v>
      </c>
      <c r="L32" s="31">
        <v>0</v>
      </c>
      <c r="M32" s="31">
        <v>0</v>
      </c>
      <c r="N32" s="31">
        <v>0</v>
      </c>
      <c r="O32" s="31">
        <v>0</v>
      </c>
      <c r="P32" s="31">
        <v>0</v>
      </c>
      <c r="Q32" s="31">
        <v>0</v>
      </c>
      <c r="R32" s="31">
        <v>0</v>
      </c>
      <c r="S32" s="31">
        <v>0</v>
      </c>
      <c r="T32" s="31">
        <v>0</v>
      </c>
      <c r="U32" s="29" t="str">
        <f>IF('tab 1 v4.0'!$A$2="Template English","MFR = Materials for recycling","MFR = Materiaal voor recycling")</f>
        <v>MFR = Materials for recycling</v>
      </c>
    </row>
    <row r="33" spans="1:24" s="2" customFormat="1" ht="14" x14ac:dyDescent="0.15">
      <c r="A33" s="8" t="s">
        <v>33</v>
      </c>
      <c r="B33" s="8" t="s">
        <v>2</v>
      </c>
      <c r="C33" s="31">
        <v>0</v>
      </c>
      <c r="D33" s="31">
        <v>0</v>
      </c>
      <c r="E33" s="31">
        <v>0</v>
      </c>
      <c r="F33" s="32">
        <f t="shared" si="2"/>
        <v>0</v>
      </c>
      <c r="G33" s="31">
        <v>0</v>
      </c>
      <c r="H33" s="31">
        <v>0</v>
      </c>
      <c r="I33" s="31">
        <v>0</v>
      </c>
      <c r="J33" s="31">
        <v>0</v>
      </c>
      <c r="K33" s="31">
        <v>0</v>
      </c>
      <c r="L33" s="31">
        <v>0</v>
      </c>
      <c r="M33" s="31">
        <v>0</v>
      </c>
      <c r="N33" s="31">
        <v>0</v>
      </c>
      <c r="O33" s="31">
        <v>0</v>
      </c>
      <c r="P33" s="31">
        <v>0</v>
      </c>
      <c r="Q33" s="31">
        <v>0</v>
      </c>
      <c r="R33" s="31">
        <v>0</v>
      </c>
      <c r="S33" s="31">
        <v>0</v>
      </c>
      <c r="T33" s="31">
        <v>0</v>
      </c>
      <c r="U33" s="29" t="str">
        <f>IF('tab 1 v4.0'!$A$2="Template English","MER = Materials for energy recovery","MER = Materiaal voor energie terugwinning")</f>
        <v>MER = Materials for energy recovery</v>
      </c>
    </row>
    <row r="34" spans="1:24" s="2" customFormat="1" ht="14" x14ac:dyDescent="0.15">
      <c r="A34" s="8" t="s">
        <v>35</v>
      </c>
      <c r="B34" s="8" t="s">
        <v>36</v>
      </c>
      <c r="C34" s="31">
        <v>0</v>
      </c>
      <c r="D34" s="31">
        <v>0</v>
      </c>
      <c r="E34" s="31">
        <v>0</v>
      </c>
      <c r="F34" s="32">
        <f t="shared" si="2"/>
        <v>0</v>
      </c>
      <c r="G34" s="31">
        <v>0</v>
      </c>
      <c r="H34" s="31">
        <v>0</v>
      </c>
      <c r="I34" s="31">
        <v>0</v>
      </c>
      <c r="J34" s="31">
        <v>0</v>
      </c>
      <c r="K34" s="31">
        <v>0</v>
      </c>
      <c r="L34" s="31">
        <v>0</v>
      </c>
      <c r="M34" s="31">
        <v>0</v>
      </c>
      <c r="N34" s="31">
        <v>0</v>
      </c>
      <c r="O34" s="31">
        <v>0</v>
      </c>
      <c r="P34" s="31">
        <v>0</v>
      </c>
      <c r="Q34" s="31">
        <v>0</v>
      </c>
      <c r="R34" s="31">
        <v>0</v>
      </c>
      <c r="S34" s="31">
        <v>0</v>
      </c>
      <c r="T34" s="31">
        <v>0</v>
      </c>
      <c r="U34" s="29" t="str">
        <f>IF('tab 1 v4.0'!$A$2="Template English","EEE = Exported Electrical Energy","EEE = export van elektrische energie")</f>
        <v>EEE = Exported Electrical Energy</v>
      </c>
    </row>
    <row r="35" spans="1:24" s="2" customFormat="1" ht="14" x14ac:dyDescent="0.15">
      <c r="A35" s="9" t="s">
        <v>34</v>
      </c>
      <c r="B35" s="9" t="s">
        <v>36</v>
      </c>
      <c r="C35" s="31">
        <v>0</v>
      </c>
      <c r="D35" s="31">
        <v>0</v>
      </c>
      <c r="E35" s="31">
        <v>0</v>
      </c>
      <c r="F35" s="32">
        <f t="shared" si="2"/>
        <v>0</v>
      </c>
      <c r="G35" s="31">
        <v>0</v>
      </c>
      <c r="H35" s="31">
        <v>0</v>
      </c>
      <c r="I35" s="31">
        <v>0</v>
      </c>
      <c r="J35" s="31">
        <v>0</v>
      </c>
      <c r="K35" s="31">
        <v>0</v>
      </c>
      <c r="L35" s="31">
        <v>0</v>
      </c>
      <c r="M35" s="31">
        <v>0</v>
      </c>
      <c r="N35" s="31">
        <v>0</v>
      </c>
      <c r="O35" s="31">
        <v>0</v>
      </c>
      <c r="P35" s="31">
        <v>0</v>
      </c>
      <c r="Q35" s="31">
        <v>0</v>
      </c>
      <c r="R35" s="31">
        <v>0</v>
      </c>
      <c r="S35" s="31">
        <v>0</v>
      </c>
      <c r="T35" s="31">
        <v>0</v>
      </c>
      <c r="U35" s="29" t="str">
        <f>IF('tab 1 v4.0'!$A$2="Template English","ETE = Exported Thermal Energy","ETE = export van thermische energie")</f>
        <v>ETE = Exported Thermal Energy</v>
      </c>
      <c r="V35" s="3"/>
      <c r="W35" s="3"/>
    </row>
    <row r="36" spans="1:24" s="2" customFormat="1" x14ac:dyDescent="0.15">
      <c r="A36" s="3"/>
      <c r="B36" s="3"/>
      <c r="C36" s="3"/>
      <c r="D36" s="3"/>
      <c r="E36" s="3"/>
      <c r="F36" s="3"/>
      <c r="G36" s="3"/>
      <c r="H36" s="3"/>
      <c r="I36" s="3"/>
      <c r="J36" s="3"/>
      <c r="K36" s="3"/>
      <c r="L36" s="3"/>
      <c r="M36" s="3"/>
      <c r="N36" s="3"/>
      <c r="O36" s="3"/>
      <c r="P36" s="3"/>
      <c r="Q36" s="3"/>
      <c r="R36" s="3"/>
      <c r="S36" s="3"/>
      <c r="T36" s="3"/>
      <c r="U36" s="28"/>
      <c r="V36" s="3"/>
      <c r="W36" s="3"/>
    </row>
    <row r="37" spans="1:24" s="2" customFormat="1" x14ac:dyDescent="0.15">
      <c r="A37" s="5"/>
      <c r="B37" s="5"/>
      <c r="C37" s="58" t="str">
        <f>IF('tab 1 v4.0'!$A$2="Template English","RESOURCE USE per functional or declared unit (A1 and A2)","GRONDSTOFFENGEBRUIK per functionele eenheid of producteenheid (A1 en A2)")</f>
        <v>RESOURCE USE per functional or declared unit (A1 and A2)</v>
      </c>
      <c r="D37" s="5"/>
      <c r="E37" s="5"/>
      <c r="F37" s="5"/>
      <c r="G37" s="5"/>
      <c r="H37" s="5"/>
      <c r="I37" s="5"/>
      <c r="J37" s="5"/>
      <c r="K37" s="5"/>
      <c r="L37" s="5"/>
      <c r="M37" s="5"/>
      <c r="N37" s="5"/>
      <c r="O37" s="5"/>
      <c r="P37" s="5"/>
      <c r="Q37" s="5"/>
      <c r="R37" s="5"/>
      <c r="S37" s="5"/>
      <c r="T37" s="5"/>
      <c r="U37" s="28"/>
      <c r="V37" s="3"/>
      <c r="W37" s="3"/>
    </row>
    <row r="38" spans="1:24" s="2" customFormat="1" ht="14" x14ac:dyDescent="0.15">
      <c r="A38" s="6"/>
      <c r="B38" s="3" t="str">
        <f>IF('tab 1 v4.0'!$A$2="Template English","UNIT","EENHEID")</f>
        <v>UNIT</v>
      </c>
      <c r="C38" s="5" t="s">
        <v>3</v>
      </c>
      <c r="D38" s="5" t="s">
        <v>4</v>
      </c>
      <c r="E38" s="5" t="s">
        <v>5</v>
      </c>
      <c r="F38" s="7" t="s">
        <v>51</v>
      </c>
      <c r="G38" s="5" t="s">
        <v>6</v>
      </c>
      <c r="H38" s="5" t="s">
        <v>7</v>
      </c>
      <c r="I38" s="5" t="s">
        <v>8</v>
      </c>
      <c r="J38" s="5" t="s">
        <v>9</v>
      </c>
      <c r="K38" s="5" t="s">
        <v>10</v>
      </c>
      <c r="L38" s="5" t="s">
        <v>11</v>
      </c>
      <c r="M38" s="5" t="s">
        <v>12</v>
      </c>
      <c r="N38" s="5" t="s">
        <v>13</v>
      </c>
      <c r="O38" s="5" t="s">
        <v>14</v>
      </c>
      <c r="P38" s="5" t="s">
        <v>15</v>
      </c>
      <c r="Q38" s="5" t="s">
        <v>16</v>
      </c>
      <c r="R38" s="5" t="s">
        <v>17</v>
      </c>
      <c r="S38" s="5" t="s">
        <v>18</v>
      </c>
      <c r="T38" s="5" t="s">
        <v>19</v>
      </c>
      <c r="U38" s="29" t="str">
        <f>IF('tab 1 v4.0'!$A$2="Template English","INA = Indicator Not Assessed","INA = Indicator niet berekend")</f>
        <v>INA = Indicator Not Assessed</v>
      </c>
    </row>
    <row r="39" spans="1:24" s="2" customFormat="1" ht="14" x14ac:dyDescent="0.15">
      <c r="A39" s="8" t="s">
        <v>37</v>
      </c>
      <c r="B39" s="8" t="s">
        <v>36</v>
      </c>
      <c r="C39" s="31">
        <v>0</v>
      </c>
      <c r="D39" s="31">
        <v>0</v>
      </c>
      <c r="E39" s="31">
        <v>0</v>
      </c>
      <c r="F39" s="32">
        <f t="shared" ref="F39:F48" si="3">SUM(C39:E39)</f>
        <v>0</v>
      </c>
      <c r="G39" s="33">
        <v>0</v>
      </c>
      <c r="H39" s="33">
        <v>0</v>
      </c>
      <c r="I39" s="33">
        <v>0</v>
      </c>
      <c r="J39" s="33">
        <v>0</v>
      </c>
      <c r="K39" s="33">
        <v>0</v>
      </c>
      <c r="L39" s="33">
        <v>0</v>
      </c>
      <c r="M39" s="33">
        <v>0</v>
      </c>
      <c r="N39" s="33">
        <v>0</v>
      </c>
      <c r="O39" s="33">
        <v>0</v>
      </c>
      <c r="P39" s="33">
        <v>0</v>
      </c>
      <c r="Q39" s="33">
        <v>0</v>
      </c>
      <c r="R39" s="33">
        <v>0</v>
      </c>
      <c r="S39" s="33">
        <v>0</v>
      </c>
      <c r="T39" s="33">
        <v>0</v>
      </c>
      <c r="U39" s="29" t="str">
        <f>IF('tab 1 v4.0'!$A$2="Template English","PERE = Use of renewable energy excluding renewable primary energy resources","PERE = Gebruik van hernieuwbare primaire energie exclusief hernieuwbare primaire energie gebruikt als materialen")</f>
        <v>PERE = Use of renewable energy excluding renewable primary energy resources</v>
      </c>
    </row>
    <row r="40" spans="1:24" s="2" customFormat="1" ht="14" x14ac:dyDescent="0.15">
      <c r="A40" s="8" t="s">
        <v>38</v>
      </c>
      <c r="B40" s="8" t="s">
        <v>36</v>
      </c>
      <c r="C40" s="31">
        <v>0</v>
      </c>
      <c r="D40" s="31">
        <v>0</v>
      </c>
      <c r="E40" s="31">
        <v>0</v>
      </c>
      <c r="F40" s="32">
        <f t="shared" si="3"/>
        <v>0</v>
      </c>
      <c r="G40" s="33">
        <v>0</v>
      </c>
      <c r="H40" s="33">
        <v>0</v>
      </c>
      <c r="I40" s="33">
        <v>0</v>
      </c>
      <c r="J40" s="33">
        <v>0</v>
      </c>
      <c r="K40" s="33">
        <v>0</v>
      </c>
      <c r="L40" s="33">
        <v>0</v>
      </c>
      <c r="M40" s="33">
        <v>0</v>
      </c>
      <c r="N40" s="33">
        <v>0</v>
      </c>
      <c r="O40" s="33">
        <v>0</v>
      </c>
      <c r="P40" s="33">
        <v>0</v>
      </c>
      <c r="Q40" s="33">
        <v>0</v>
      </c>
      <c r="R40" s="33">
        <v>0</v>
      </c>
      <c r="S40" s="33">
        <v>0</v>
      </c>
      <c r="T40" s="33">
        <v>0</v>
      </c>
      <c r="U40" s="29" t="str">
        <f>IF('tab 1 v4.0'!$A$2="Template English","PERM = Use of renewable energy resources used as raw materials","PERM = Gebruik van hernieuwbare primaire energie gebruikt als materialen")</f>
        <v>PERM = Use of renewable energy resources used as raw materials</v>
      </c>
    </row>
    <row r="41" spans="1:24" ht="14" x14ac:dyDescent="0.15">
      <c r="A41" s="8" t="s">
        <v>39</v>
      </c>
      <c r="B41" s="8" t="s">
        <v>36</v>
      </c>
      <c r="C41" s="31">
        <v>0</v>
      </c>
      <c r="D41" s="31">
        <v>0</v>
      </c>
      <c r="E41" s="31">
        <v>0</v>
      </c>
      <c r="F41" s="32">
        <f t="shared" si="3"/>
        <v>0</v>
      </c>
      <c r="G41" s="33">
        <v>0</v>
      </c>
      <c r="H41" s="33">
        <v>0</v>
      </c>
      <c r="I41" s="33">
        <v>0</v>
      </c>
      <c r="J41" s="33">
        <v>0</v>
      </c>
      <c r="K41" s="33">
        <v>0</v>
      </c>
      <c r="L41" s="33">
        <v>0</v>
      </c>
      <c r="M41" s="33">
        <v>0</v>
      </c>
      <c r="N41" s="33">
        <v>0</v>
      </c>
      <c r="O41" s="33">
        <v>0</v>
      </c>
      <c r="P41" s="33">
        <v>0</v>
      </c>
      <c r="Q41" s="33">
        <v>0</v>
      </c>
      <c r="R41" s="33">
        <v>0</v>
      </c>
      <c r="S41" s="33">
        <v>0</v>
      </c>
      <c r="T41" s="33">
        <v>0</v>
      </c>
      <c r="U41" s="29" t="str">
        <f>IF('tab 1 v4.0'!$A$2="Template English","PERT = Total use of renewable primary energy resources","PERT = Totaal gebruik van hernieuwbare primaire energie")</f>
        <v>PERT = Total use of renewable primary energy resources</v>
      </c>
      <c r="V41" s="2"/>
      <c r="W41" s="2"/>
      <c r="X41" s="2"/>
    </row>
    <row r="42" spans="1:24" ht="14" x14ac:dyDescent="0.15">
      <c r="A42" s="8" t="s">
        <v>40</v>
      </c>
      <c r="B42" s="8" t="s">
        <v>36</v>
      </c>
      <c r="C42" s="31">
        <v>0</v>
      </c>
      <c r="D42" s="31">
        <v>0</v>
      </c>
      <c r="E42" s="31">
        <v>0</v>
      </c>
      <c r="F42" s="32">
        <f t="shared" si="3"/>
        <v>0</v>
      </c>
      <c r="G42" s="33">
        <v>0</v>
      </c>
      <c r="H42" s="33">
        <v>0</v>
      </c>
      <c r="I42" s="33">
        <v>0</v>
      </c>
      <c r="J42" s="33">
        <v>0</v>
      </c>
      <c r="K42" s="33">
        <v>0</v>
      </c>
      <c r="L42" s="33">
        <v>0</v>
      </c>
      <c r="M42" s="33">
        <v>0</v>
      </c>
      <c r="N42" s="33">
        <v>0</v>
      </c>
      <c r="O42" s="33">
        <v>0</v>
      </c>
      <c r="P42" s="33">
        <v>0</v>
      </c>
      <c r="Q42" s="33">
        <v>0</v>
      </c>
      <c r="R42" s="33">
        <v>0</v>
      </c>
      <c r="S42" s="33">
        <v>0</v>
      </c>
      <c r="T42" s="33">
        <v>0</v>
      </c>
      <c r="U42" s="29" t="str">
        <f>IF('tab 1 v4.0'!$A$2="Template English","PENRE = Use of non-renewable primary energy resources excluding non-renewable energy resources used as raw materials","PENRE = Gebruik van niet-hernieuwbare primaire energie exclusief niet hernieuwbare energie gebruikt als materialen")</f>
        <v>PENRE = Use of non-renewable primary energy resources excluding non-renewable energy resources used as raw materials</v>
      </c>
      <c r="V42" s="2"/>
      <c r="W42" s="2"/>
      <c r="X42" s="2"/>
    </row>
    <row r="43" spans="1:24" ht="14" x14ac:dyDescent="0.15">
      <c r="A43" s="8" t="s">
        <v>41</v>
      </c>
      <c r="B43" s="8" t="s">
        <v>36</v>
      </c>
      <c r="C43" s="31">
        <v>0</v>
      </c>
      <c r="D43" s="31">
        <v>0</v>
      </c>
      <c r="E43" s="31">
        <v>0</v>
      </c>
      <c r="F43" s="32">
        <f t="shared" si="3"/>
        <v>0</v>
      </c>
      <c r="G43" s="33">
        <v>0</v>
      </c>
      <c r="H43" s="33">
        <v>0</v>
      </c>
      <c r="I43" s="33">
        <v>0</v>
      </c>
      <c r="J43" s="33">
        <v>0</v>
      </c>
      <c r="K43" s="33">
        <v>0</v>
      </c>
      <c r="L43" s="33">
        <v>0</v>
      </c>
      <c r="M43" s="33">
        <v>0</v>
      </c>
      <c r="N43" s="33">
        <v>0</v>
      </c>
      <c r="O43" s="33">
        <v>0</v>
      </c>
      <c r="P43" s="33">
        <v>0</v>
      </c>
      <c r="Q43" s="33">
        <v>0</v>
      </c>
      <c r="R43" s="33">
        <v>0</v>
      </c>
      <c r="S43" s="33">
        <v>0</v>
      </c>
      <c r="T43" s="33">
        <v>0</v>
      </c>
      <c r="U43" s="29" t="str">
        <f>IF('tab 1 v4.0'!$A$2="Template English","PENRM = Use of non-renewable primary energy resources used as raw materials","PENRM = Gebruik van niet-hernieuwbare primaire energie gebruikt als materialen")</f>
        <v>PENRM = Use of non-renewable primary energy resources used as raw materials</v>
      </c>
      <c r="V43" s="2"/>
      <c r="W43" s="2"/>
      <c r="X43" s="2"/>
    </row>
    <row r="44" spans="1:24" ht="14" x14ac:dyDescent="0.15">
      <c r="A44" s="8" t="s">
        <v>42</v>
      </c>
      <c r="B44" s="8" t="s">
        <v>36</v>
      </c>
      <c r="C44" s="31">
        <v>0</v>
      </c>
      <c r="D44" s="31">
        <v>0</v>
      </c>
      <c r="E44" s="31">
        <v>0</v>
      </c>
      <c r="F44" s="32">
        <f t="shared" si="3"/>
        <v>0</v>
      </c>
      <c r="G44" s="33">
        <v>0</v>
      </c>
      <c r="H44" s="33">
        <v>0</v>
      </c>
      <c r="I44" s="33">
        <v>0</v>
      </c>
      <c r="J44" s="33">
        <v>0</v>
      </c>
      <c r="K44" s="33">
        <v>0</v>
      </c>
      <c r="L44" s="33">
        <v>0</v>
      </c>
      <c r="M44" s="33">
        <v>0</v>
      </c>
      <c r="N44" s="33">
        <v>0</v>
      </c>
      <c r="O44" s="33">
        <v>0</v>
      </c>
      <c r="P44" s="33">
        <v>0</v>
      </c>
      <c r="Q44" s="33">
        <v>0</v>
      </c>
      <c r="R44" s="33">
        <v>0</v>
      </c>
      <c r="S44" s="33">
        <v>0</v>
      </c>
      <c r="T44" s="33">
        <v>0</v>
      </c>
      <c r="U44" s="29" t="str">
        <f>IF('tab 1 v4.0'!$A$2="Template English","PENRT = Total use of non-renewable primary energy resources","PENRT = Totaal gebruik van niet-hernieuwbare primaire energie")</f>
        <v>PENRT = Total use of non-renewable primary energy resources</v>
      </c>
      <c r="V44" s="2"/>
      <c r="W44" s="2"/>
      <c r="X44" s="2"/>
    </row>
    <row r="45" spans="1:24" ht="14" x14ac:dyDescent="0.15">
      <c r="A45" s="8" t="s">
        <v>43</v>
      </c>
      <c r="B45" s="8" t="s">
        <v>2</v>
      </c>
      <c r="C45" s="31">
        <v>0</v>
      </c>
      <c r="D45" s="31">
        <v>0</v>
      </c>
      <c r="E45" s="31">
        <v>0</v>
      </c>
      <c r="F45" s="32">
        <f t="shared" si="3"/>
        <v>0</v>
      </c>
      <c r="G45" s="33">
        <v>0</v>
      </c>
      <c r="H45" s="33">
        <v>0</v>
      </c>
      <c r="I45" s="33">
        <v>0</v>
      </c>
      <c r="J45" s="33">
        <v>0</v>
      </c>
      <c r="K45" s="33">
        <v>0</v>
      </c>
      <c r="L45" s="33">
        <v>0</v>
      </c>
      <c r="M45" s="33">
        <v>0</v>
      </c>
      <c r="N45" s="33">
        <v>0</v>
      </c>
      <c r="O45" s="33">
        <v>0</v>
      </c>
      <c r="P45" s="33">
        <v>0</v>
      </c>
      <c r="Q45" s="33">
        <v>0</v>
      </c>
      <c r="R45" s="33">
        <v>0</v>
      </c>
      <c r="S45" s="33">
        <v>0</v>
      </c>
      <c r="T45" s="33">
        <v>0</v>
      </c>
      <c r="U45" s="29" t="str">
        <f>IF('tab 1 v4.0'!$A$2="Template English","SM = Use of secondary materials","SM = Gebruik van secundaire materialen")</f>
        <v>SM = Use of secondary materials</v>
      </c>
      <c r="V45" s="2"/>
      <c r="W45" s="2"/>
      <c r="X45" s="2"/>
    </row>
    <row r="46" spans="1:24" ht="14" x14ac:dyDescent="0.15">
      <c r="A46" s="9" t="s">
        <v>44</v>
      </c>
      <c r="B46" s="9" t="s">
        <v>36</v>
      </c>
      <c r="C46" s="31">
        <v>0</v>
      </c>
      <c r="D46" s="31">
        <v>0</v>
      </c>
      <c r="E46" s="31">
        <v>0</v>
      </c>
      <c r="F46" s="32">
        <f t="shared" si="3"/>
        <v>0</v>
      </c>
      <c r="G46" s="33">
        <v>0</v>
      </c>
      <c r="H46" s="33">
        <v>0</v>
      </c>
      <c r="I46" s="33">
        <v>0</v>
      </c>
      <c r="J46" s="33">
        <v>0</v>
      </c>
      <c r="K46" s="33">
        <v>0</v>
      </c>
      <c r="L46" s="33">
        <v>0</v>
      </c>
      <c r="M46" s="33">
        <v>0</v>
      </c>
      <c r="N46" s="33">
        <v>0</v>
      </c>
      <c r="O46" s="33">
        <v>0</v>
      </c>
      <c r="P46" s="33">
        <v>0</v>
      </c>
      <c r="Q46" s="33">
        <v>0</v>
      </c>
      <c r="R46" s="33">
        <v>0</v>
      </c>
      <c r="S46" s="33">
        <v>0</v>
      </c>
      <c r="T46" s="33">
        <v>0</v>
      </c>
      <c r="U46" s="29" t="str">
        <f>IF('tab 1 v4.0'!$A$2="Template English","RSF = Use of renewable secondary fuels","RSF = Gebruik van hernieuwbare secundaire brandstoffen")</f>
        <v>RSF = Use of renewable secondary fuels</v>
      </c>
      <c r="X46" s="2"/>
    </row>
    <row r="47" spans="1:24" ht="14" x14ac:dyDescent="0.15">
      <c r="A47" s="9" t="s">
        <v>45</v>
      </c>
      <c r="B47" s="9" t="s">
        <v>48</v>
      </c>
      <c r="C47" s="31">
        <v>0</v>
      </c>
      <c r="D47" s="31">
        <v>0</v>
      </c>
      <c r="E47" s="31">
        <v>0</v>
      </c>
      <c r="F47" s="32">
        <f t="shared" si="3"/>
        <v>0</v>
      </c>
      <c r="G47" s="33">
        <v>0</v>
      </c>
      <c r="H47" s="33">
        <v>0</v>
      </c>
      <c r="I47" s="33">
        <v>0</v>
      </c>
      <c r="J47" s="33">
        <v>0</v>
      </c>
      <c r="K47" s="33">
        <v>0</v>
      </c>
      <c r="L47" s="33">
        <v>0</v>
      </c>
      <c r="M47" s="33">
        <v>0</v>
      </c>
      <c r="N47" s="33">
        <v>0</v>
      </c>
      <c r="O47" s="33">
        <v>0</v>
      </c>
      <c r="P47" s="33">
        <v>0</v>
      </c>
      <c r="Q47" s="33">
        <v>0</v>
      </c>
      <c r="R47" s="33">
        <v>0</v>
      </c>
      <c r="S47" s="33">
        <v>0</v>
      </c>
      <c r="T47" s="33">
        <v>0</v>
      </c>
      <c r="U47" s="29" t="str">
        <f>IF('tab 1 v4.0'!$A$2="Template English","NRSF = Use of non renewable secondary fuels","NRSF = Gebruik van niet-hernieuwbare secundaire brandstoffen")</f>
        <v>NRSF = Use of non renewable secondary fuels</v>
      </c>
      <c r="X47" s="2"/>
    </row>
    <row r="48" spans="1:24" ht="14" x14ac:dyDescent="0.15">
      <c r="A48" s="9" t="s">
        <v>46</v>
      </c>
      <c r="B48" s="9" t="s">
        <v>47</v>
      </c>
      <c r="C48" s="31">
        <v>0</v>
      </c>
      <c r="D48" s="31">
        <v>0</v>
      </c>
      <c r="E48" s="31">
        <v>0</v>
      </c>
      <c r="F48" s="32">
        <f t="shared" si="3"/>
        <v>0</v>
      </c>
      <c r="G48" s="33">
        <v>0</v>
      </c>
      <c r="H48" s="33">
        <v>0</v>
      </c>
      <c r="I48" s="33">
        <v>0</v>
      </c>
      <c r="J48" s="33">
        <v>0</v>
      </c>
      <c r="K48" s="33">
        <v>0</v>
      </c>
      <c r="L48" s="33">
        <v>0</v>
      </c>
      <c r="M48" s="33">
        <v>0</v>
      </c>
      <c r="N48" s="33">
        <v>0</v>
      </c>
      <c r="O48" s="33">
        <v>0</v>
      </c>
      <c r="P48" s="33">
        <v>0</v>
      </c>
      <c r="Q48" s="33">
        <v>0</v>
      </c>
      <c r="R48" s="33">
        <v>0</v>
      </c>
      <c r="S48" s="33">
        <v>0</v>
      </c>
      <c r="T48" s="33">
        <v>0</v>
      </c>
      <c r="U48" s="29" t="str">
        <f>IF('tab 1 v4.0'!$A$2="Template English","FW = Use of net fresh water","FW = Netto gebruik van zoetwater")</f>
        <v>FW = Use of net fresh water</v>
      </c>
      <c r="X48" s="2"/>
    </row>
    <row r="49" spans="1:30" x14ac:dyDescent="0.15">
      <c r="T49" s="28"/>
      <c r="U49" s="3"/>
      <c r="X49" s="2"/>
    </row>
    <row r="50" spans="1:30" x14ac:dyDescent="0.15">
      <c r="C50" s="58" t="str">
        <f>IF('tab 1 v4.0'!$A$2="Template English","BIOGENIC CARBON CONTENT per functional or declared unit (A2)","BIOGEEN KOOLSTOF per functionele eenheid of producteenheid (A2)")</f>
        <v>BIOGENIC CARBON CONTENT per functional or declared unit (A2)</v>
      </c>
      <c r="T50" s="28"/>
      <c r="U50" s="3"/>
      <c r="X50" s="2"/>
    </row>
    <row r="51" spans="1:30" ht="14" x14ac:dyDescent="0.15">
      <c r="B51" s="3" t="str">
        <f>IF('tab 1 v4.0'!$A$2="Template English","UNIT","EENHEID")</f>
        <v>UNIT</v>
      </c>
      <c r="C51" s="5" t="s">
        <v>3</v>
      </c>
      <c r="D51" s="5" t="s">
        <v>4</v>
      </c>
      <c r="E51" s="5" t="s">
        <v>5</v>
      </c>
      <c r="F51" s="7" t="s">
        <v>51</v>
      </c>
      <c r="G51" s="5" t="s">
        <v>6</v>
      </c>
      <c r="H51" s="5" t="s">
        <v>7</v>
      </c>
      <c r="I51" s="5" t="s">
        <v>8</v>
      </c>
      <c r="J51" s="5" t="s">
        <v>9</v>
      </c>
      <c r="K51" s="5" t="s">
        <v>10</v>
      </c>
      <c r="L51" s="5" t="s">
        <v>11</v>
      </c>
      <c r="M51" s="5" t="s">
        <v>12</v>
      </c>
      <c r="N51" s="5" t="s">
        <v>13</v>
      </c>
      <c r="O51" s="5" t="s">
        <v>14</v>
      </c>
      <c r="P51" s="5" t="s">
        <v>15</v>
      </c>
      <c r="Q51" s="5" t="s">
        <v>16</v>
      </c>
      <c r="R51" s="5" t="s">
        <v>17</v>
      </c>
      <c r="S51" s="5" t="s">
        <v>18</v>
      </c>
      <c r="T51" s="5" t="s">
        <v>19</v>
      </c>
      <c r="U51" s="3"/>
      <c r="X51" s="2"/>
    </row>
    <row r="52" spans="1:30" x14ac:dyDescent="0.15">
      <c r="A52" s="56" t="s">
        <v>100</v>
      </c>
      <c r="B52" s="56" t="s">
        <v>99</v>
      </c>
      <c r="C52" s="31">
        <v>0</v>
      </c>
      <c r="D52" s="31">
        <v>0</v>
      </c>
      <c r="E52" s="31">
        <v>0</v>
      </c>
      <c r="F52" s="32">
        <f t="shared" ref="F52:F53" si="4">SUM(C52:E52)</f>
        <v>0</v>
      </c>
      <c r="G52" s="33">
        <v>0</v>
      </c>
      <c r="H52" s="33">
        <v>0</v>
      </c>
      <c r="I52" s="33">
        <v>0</v>
      </c>
      <c r="J52" s="33">
        <v>0</v>
      </c>
      <c r="K52" s="33">
        <v>0</v>
      </c>
      <c r="L52" s="33">
        <v>0</v>
      </c>
      <c r="M52" s="33">
        <v>0</v>
      </c>
      <c r="N52" s="33">
        <v>0</v>
      </c>
      <c r="O52" s="33">
        <v>0</v>
      </c>
      <c r="P52" s="33">
        <v>0</v>
      </c>
      <c r="Q52" s="33">
        <v>0</v>
      </c>
      <c r="R52" s="33">
        <v>0</v>
      </c>
      <c r="S52" s="33">
        <v>0</v>
      </c>
      <c r="T52" s="33">
        <v>0</v>
      </c>
      <c r="U52" s="29" t="str">
        <f>IF('tab 1 v4.0'!$A$2="Template English","BCCpr = Biogenic carbon content in product","BCCpr = biogeen koolstof in product")</f>
        <v>BCCpr = Biogenic carbon content in product</v>
      </c>
      <c r="X52" s="2"/>
    </row>
    <row r="53" spans="1:30" x14ac:dyDescent="0.15">
      <c r="A53" s="56" t="s">
        <v>101</v>
      </c>
      <c r="B53" s="56" t="s">
        <v>99</v>
      </c>
      <c r="C53" s="31">
        <v>0</v>
      </c>
      <c r="D53" s="31">
        <v>0</v>
      </c>
      <c r="E53" s="31">
        <v>0</v>
      </c>
      <c r="F53" s="32">
        <f t="shared" si="4"/>
        <v>0</v>
      </c>
      <c r="G53" s="33">
        <v>0</v>
      </c>
      <c r="H53" s="33">
        <v>0</v>
      </c>
      <c r="I53" s="33">
        <v>0</v>
      </c>
      <c r="J53" s="33">
        <v>0</v>
      </c>
      <c r="K53" s="33">
        <v>0</v>
      </c>
      <c r="L53" s="33">
        <v>0</v>
      </c>
      <c r="M53" s="33">
        <v>0</v>
      </c>
      <c r="N53" s="33">
        <v>0</v>
      </c>
      <c r="O53" s="33">
        <v>0</v>
      </c>
      <c r="P53" s="33">
        <v>0</v>
      </c>
      <c r="Q53" s="33">
        <v>0</v>
      </c>
      <c r="R53" s="33">
        <v>0</v>
      </c>
      <c r="S53" s="33">
        <v>0</v>
      </c>
      <c r="T53" s="33">
        <v>0</v>
      </c>
      <c r="U53" s="29" t="str">
        <f>IF('tab 1 v4.0'!$A$2="Template English","BCCpa = Biogenic carbon content in packaging","BCCpa = biogeen koolstof in verpakking")</f>
        <v>BCCpa = Biogenic carbon content in packaging</v>
      </c>
      <c r="X53" s="2"/>
    </row>
    <row r="54" spans="1:30" x14ac:dyDescent="0.15">
      <c r="T54" s="27"/>
      <c r="U54" s="2"/>
      <c r="V54" s="2"/>
      <c r="W54" s="2"/>
      <c r="X54" s="2"/>
      <c r="AD54" s="3"/>
    </row>
  </sheetData>
  <sheetProtection formatColumns="0" formatRows="0" selectLockedCells="1"/>
  <pageMargins left="0.7" right="0.7" top="0.75" bottom="0.75" header="0.3" footer="0.3"/>
  <pageSetup paperSize="9" orientation="portrait" horizontalDpi="4294967293" verticalDpi="429496729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0AF7B-8B5C-1D45-A5A0-6632D886B97A}">
  <sheetPr codeName="Blad5"/>
  <dimension ref="A1:AU72"/>
  <sheetViews>
    <sheetView zoomScaleNormal="100" zoomScalePageLayoutView="73" workbookViewId="0">
      <selection activeCell="A18" sqref="A18"/>
    </sheetView>
  </sheetViews>
  <sheetFormatPr baseColWidth="10" defaultColWidth="8.83203125" defaultRowHeight="13" x14ac:dyDescent="0.15"/>
  <cols>
    <col min="1" max="1" width="22.33203125" style="3" customWidth="1"/>
    <col min="2" max="2" width="15.1640625" style="3" customWidth="1"/>
    <col min="3" max="3" width="9.83203125" style="3" customWidth="1"/>
    <col min="4" max="20" width="8.83203125" style="3" bestFit="1" customWidth="1"/>
    <col min="21" max="21" width="8.83203125" style="28"/>
    <col min="22" max="24" width="8.83203125" style="3"/>
    <col min="25" max="47" width="8.83203125" style="2"/>
    <col min="48" max="16384" width="8.83203125" style="3"/>
  </cols>
  <sheetData>
    <row r="1" spans="1:24" x14ac:dyDescent="0.15">
      <c r="A1" s="4"/>
      <c r="C1" s="58" t="str">
        <f>IF('tab 1 v4.0'!$A$2="Template English","ENVIRONMENTAL IMPACT per functional or declared unit (A1)","MILIEUBELASTING per functionele eenheid of producteenheid (A1)")</f>
        <v>ENVIRONMENTAL IMPACT per functional or declared unit (A1)</v>
      </c>
      <c r="U1" s="27"/>
      <c r="V1" s="2"/>
      <c r="W1" s="2"/>
      <c r="X1" s="2"/>
    </row>
    <row r="2" spans="1:24" ht="14" x14ac:dyDescent="0.15">
      <c r="A2" s="6"/>
      <c r="B2" s="3" t="str">
        <f>IF('tab 1 v4.0'!$A$2="Template English","UNIT","EENHEID")</f>
        <v>UNIT</v>
      </c>
      <c r="C2" s="5" t="s">
        <v>3</v>
      </c>
      <c r="D2" s="5" t="s">
        <v>4</v>
      </c>
      <c r="E2" s="5" t="s">
        <v>5</v>
      </c>
      <c r="F2" s="7" t="s">
        <v>51</v>
      </c>
      <c r="G2" s="5" t="s">
        <v>6</v>
      </c>
      <c r="H2" s="5" t="s">
        <v>7</v>
      </c>
      <c r="I2" s="5" t="s">
        <v>8</v>
      </c>
      <c r="J2" s="5" t="s">
        <v>9</v>
      </c>
      <c r="K2" s="5" t="s">
        <v>10</v>
      </c>
      <c r="L2" s="5" t="s">
        <v>11</v>
      </c>
      <c r="M2" s="5" t="s">
        <v>12</v>
      </c>
      <c r="N2" s="5" t="s">
        <v>13</v>
      </c>
      <c r="O2" s="5" t="s">
        <v>14</v>
      </c>
      <c r="P2" s="5" t="s">
        <v>15</v>
      </c>
      <c r="Q2" s="5" t="s">
        <v>16</v>
      </c>
      <c r="R2" s="5" t="s">
        <v>17</v>
      </c>
      <c r="S2" s="5" t="s">
        <v>18</v>
      </c>
      <c r="T2" s="5" t="s">
        <v>19</v>
      </c>
      <c r="U2" s="29" t="str">
        <f>IF('tab 1 v4.0'!$A$2="Template English","ND = Not Declared","ND = niet gedeclareerd")</f>
        <v>ND = Not Declared</v>
      </c>
      <c r="V2" s="2"/>
      <c r="W2" s="2"/>
      <c r="X2" s="2"/>
    </row>
    <row r="3" spans="1:24" ht="14" x14ac:dyDescent="0.15">
      <c r="A3" s="8" t="s">
        <v>109</v>
      </c>
      <c r="B3" s="8" t="s">
        <v>116</v>
      </c>
      <c r="C3" s="31">
        <v>0</v>
      </c>
      <c r="D3" s="31">
        <v>0</v>
      </c>
      <c r="E3" s="31">
        <v>0</v>
      </c>
      <c r="F3" s="32">
        <f>SUM(C3:E3)</f>
        <v>0</v>
      </c>
      <c r="G3" s="32">
        <v>0</v>
      </c>
      <c r="H3" s="32">
        <v>0</v>
      </c>
      <c r="I3" s="32">
        <v>0</v>
      </c>
      <c r="J3" s="32">
        <v>0</v>
      </c>
      <c r="K3" s="32">
        <v>0</v>
      </c>
      <c r="L3" s="32">
        <v>0</v>
      </c>
      <c r="M3" s="32">
        <v>0</v>
      </c>
      <c r="N3" s="32">
        <v>0</v>
      </c>
      <c r="O3" s="32">
        <v>0</v>
      </c>
      <c r="P3" s="32">
        <v>0</v>
      </c>
      <c r="Q3" s="32">
        <v>0</v>
      </c>
      <c r="R3" s="32">
        <v>0</v>
      </c>
      <c r="S3" s="32">
        <v>0</v>
      </c>
      <c r="T3" s="32">
        <v>0</v>
      </c>
      <c r="U3" s="29" t="str">
        <f>IF('tab 1 v4.0'!$A$2="Template English","ADPE = Abiotic Depletion Potential for non-fossil resources","ADPE = Uitputting van abiotische grondstoffen, excl. fossiele energiedragers")</f>
        <v>ADPE = Abiotic Depletion Potential for non-fossil resources</v>
      </c>
      <c r="V3" s="2"/>
      <c r="W3" s="2"/>
      <c r="X3" s="2"/>
    </row>
    <row r="4" spans="1:24" ht="14" x14ac:dyDescent="0.15">
      <c r="A4" s="8" t="s">
        <v>110</v>
      </c>
      <c r="B4" s="8" t="s">
        <v>117</v>
      </c>
      <c r="C4" s="31">
        <v>0</v>
      </c>
      <c r="D4" s="31">
        <v>0</v>
      </c>
      <c r="E4" s="31">
        <v>0</v>
      </c>
      <c r="F4" s="32">
        <f t="shared" ref="F4:F33" si="0">SUM(C4:E4)</f>
        <v>0</v>
      </c>
      <c r="G4" s="32">
        <v>0</v>
      </c>
      <c r="H4" s="32">
        <v>0</v>
      </c>
      <c r="I4" s="32">
        <v>0</v>
      </c>
      <c r="J4" s="32">
        <v>0</v>
      </c>
      <c r="K4" s="32">
        <v>0</v>
      </c>
      <c r="L4" s="32">
        <v>0</v>
      </c>
      <c r="M4" s="32">
        <v>0</v>
      </c>
      <c r="N4" s="32">
        <v>0</v>
      </c>
      <c r="O4" s="32">
        <v>0</v>
      </c>
      <c r="P4" s="32">
        <v>0</v>
      </c>
      <c r="Q4" s="32">
        <v>0</v>
      </c>
      <c r="R4" s="32">
        <v>0</v>
      </c>
      <c r="S4" s="32">
        <v>0</v>
      </c>
      <c r="T4" s="32">
        <v>0</v>
      </c>
      <c r="U4" s="29" t="str">
        <f>IF('tab 1 v4.0'!$A$2="Template English","ADPF = Abiotic Depletion Potential for fossil resources","ADPF = Uitputting van fossiele energiedragers")</f>
        <v>ADPF = Abiotic Depletion Potential for fossil resources</v>
      </c>
      <c r="V4" s="2"/>
      <c r="W4" s="2"/>
      <c r="X4" s="2"/>
    </row>
    <row r="5" spans="1:24" ht="14" x14ac:dyDescent="0.15">
      <c r="A5" s="8" t="s">
        <v>111</v>
      </c>
      <c r="B5" s="8" t="s">
        <v>118</v>
      </c>
      <c r="C5" s="31">
        <v>0</v>
      </c>
      <c r="D5" s="31">
        <v>0</v>
      </c>
      <c r="E5" s="31">
        <v>0</v>
      </c>
      <c r="F5" s="32">
        <f t="shared" si="0"/>
        <v>0</v>
      </c>
      <c r="G5" s="32">
        <v>0</v>
      </c>
      <c r="H5" s="32">
        <v>0</v>
      </c>
      <c r="I5" s="32">
        <v>0</v>
      </c>
      <c r="J5" s="32">
        <v>0</v>
      </c>
      <c r="K5" s="32">
        <v>0</v>
      </c>
      <c r="L5" s="32">
        <v>0</v>
      </c>
      <c r="M5" s="32">
        <v>0</v>
      </c>
      <c r="N5" s="32">
        <v>0</v>
      </c>
      <c r="O5" s="32">
        <v>0</v>
      </c>
      <c r="P5" s="32">
        <v>0</v>
      </c>
      <c r="Q5" s="32">
        <v>0</v>
      </c>
      <c r="R5" s="32">
        <v>0</v>
      </c>
      <c r="S5" s="32">
        <v>0</v>
      </c>
      <c r="T5" s="32">
        <v>0</v>
      </c>
      <c r="U5" s="29" t="str">
        <f>IF('tab 1 v4.0'!$A$2="Template English","GWP = Global Warming Potential","GWP = Klimaatverandering")</f>
        <v>GWP = Global Warming Potential</v>
      </c>
      <c r="V5" s="2"/>
      <c r="W5" s="2"/>
      <c r="X5" s="2"/>
    </row>
    <row r="6" spans="1:24" ht="14" x14ac:dyDescent="0.15">
      <c r="A6" s="8" t="s">
        <v>69</v>
      </c>
      <c r="B6" s="8" t="s">
        <v>119</v>
      </c>
      <c r="C6" s="31">
        <v>0</v>
      </c>
      <c r="D6" s="31">
        <v>0</v>
      </c>
      <c r="E6" s="31">
        <v>0</v>
      </c>
      <c r="F6" s="32">
        <f t="shared" si="0"/>
        <v>0</v>
      </c>
      <c r="G6" s="32">
        <v>0</v>
      </c>
      <c r="H6" s="32">
        <v>0</v>
      </c>
      <c r="I6" s="32">
        <v>0</v>
      </c>
      <c r="J6" s="32">
        <v>0</v>
      </c>
      <c r="K6" s="32">
        <v>0</v>
      </c>
      <c r="L6" s="32">
        <v>0</v>
      </c>
      <c r="M6" s="32">
        <v>0</v>
      </c>
      <c r="N6" s="32">
        <v>0</v>
      </c>
      <c r="O6" s="32">
        <v>0</v>
      </c>
      <c r="P6" s="32">
        <v>0</v>
      </c>
      <c r="Q6" s="32">
        <v>0</v>
      </c>
      <c r="R6" s="32">
        <v>0</v>
      </c>
      <c r="S6" s="32">
        <v>0</v>
      </c>
      <c r="T6" s="32">
        <v>0</v>
      </c>
      <c r="U6" s="29" t="str">
        <f>IF('tab 1 v4.0'!$A$2="Template English","ODP = Depletion potential of the stratospheric ozone layer","ODP = Ozonlaagaantasting")</f>
        <v>ODP = Depletion potential of the stratospheric ozone layer</v>
      </c>
      <c r="V6" s="2"/>
      <c r="W6" s="2"/>
      <c r="X6" s="2"/>
    </row>
    <row r="7" spans="1:24" ht="14" x14ac:dyDescent="0.15">
      <c r="A7" s="8" t="s">
        <v>80</v>
      </c>
      <c r="B7" s="8" t="s">
        <v>120</v>
      </c>
      <c r="C7" s="31">
        <v>0</v>
      </c>
      <c r="D7" s="31">
        <v>0</v>
      </c>
      <c r="E7" s="31">
        <v>0</v>
      </c>
      <c r="F7" s="32">
        <f t="shared" si="0"/>
        <v>0</v>
      </c>
      <c r="G7" s="32">
        <v>0</v>
      </c>
      <c r="H7" s="32">
        <v>0</v>
      </c>
      <c r="I7" s="32">
        <v>0</v>
      </c>
      <c r="J7" s="32">
        <v>0</v>
      </c>
      <c r="K7" s="32">
        <v>0</v>
      </c>
      <c r="L7" s="32">
        <v>0</v>
      </c>
      <c r="M7" s="32">
        <v>0</v>
      </c>
      <c r="N7" s="32">
        <v>0</v>
      </c>
      <c r="O7" s="32">
        <v>0</v>
      </c>
      <c r="P7" s="32">
        <v>0</v>
      </c>
      <c r="Q7" s="32">
        <v>0</v>
      </c>
      <c r="R7" s="32">
        <v>0</v>
      </c>
      <c r="S7" s="32">
        <v>0</v>
      </c>
      <c r="T7" s="32">
        <v>0</v>
      </c>
      <c r="U7" s="29" t="str">
        <f>IF('tab 1 v4.0'!$A$2="Template English","POCP = Formation potential of tropospheric ozone photochemical oxidants","POCP = Photochemische oxidantvorming")</f>
        <v>POCP = Formation potential of tropospheric ozone photochemical oxidants</v>
      </c>
      <c r="V7" s="2"/>
      <c r="W7" s="2"/>
      <c r="X7" s="2"/>
    </row>
    <row r="8" spans="1:24" ht="14" x14ac:dyDescent="0.15">
      <c r="A8" s="8" t="s">
        <v>65</v>
      </c>
      <c r="B8" s="8" t="s">
        <v>121</v>
      </c>
      <c r="C8" s="31">
        <v>0</v>
      </c>
      <c r="D8" s="31">
        <v>0</v>
      </c>
      <c r="E8" s="31">
        <v>0</v>
      </c>
      <c r="F8" s="32">
        <f t="shared" si="0"/>
        <v>0</v>
      </c>
      <c r="G8" s="32">
        <v>0</v>
      </c>
      <c r="H8" s="32">
        <v>0</v>
      </c>
      <c r="I8" s="32">
        <v>0</v>
      </c>
      <c r="J8" s="32">
        <v>0</v>
      </c>
      <c r="K8" s="32">
        <v>0</v>
      </c>
      <c r="L8" s="32">
        <v>0</v>
      </c>
      <c r="M8" s="32">
        <v>0</v>
      </c>
      <c r="N8" s="32">
        <v>0</v>
      </c>
      <c r="O8" s="32">
        <v>0</v>
      </c>
      <c r="P8" s="32">
        <v>0</v>
      </c>
      <c r="Q8" s="32">
        <v>0</v>
      </c>
      <c r="R8" s="32">
        <v>0</v>
      </c>
      <c r="S8" s="32">
        <v>0</v>
      </c>
      <c r="T8" s="32">
        <v>0</v>
      </c>
      <c r="U8" s="29" t="str">
        <f>IF('tab 1 v4.0'!$A$2="Template English","AP = Acidification Potential of land and water","AP = Verzuring")</f>
        <v>AP = Acidification Potential of land and water</v>
      </c>
      <c r="V8" s="2"/>
      <c r="W8" s="2"/>
      <c r="X8" s="2"/>
    </row>
    <row r="9" spans="1:24" ht="14" x14ac:dyDescent="0.15">
      <c r="A9" s="8" t="s">
        <v>112</v>
      </c>
      <c r="B9" s="8" t="s">
        <v>122</v>
      </c>
      <c r="C9" s="31">
        <v>0</v>
      </c>
      <c r="D9" s="31">
        <v>0</v>
      </c>
      <c r="E9" s="31">
        <v>0</v>
      </c>
      <c r="F9" s="32">
        <f t="shared" si="0"/>
        <v>0</v>
      </c>
      <c r="G9" s="32">
        <v>0</v>
      </c>
      <c r="H9" s="32">
        <v>0</v>
      </c>
      <c r="I9" s="32">
        <v>0</v>
      </c>
      <c r="J9" s="32">
        <v>0</v>
      </c>
      <c r="K9" s="32">
        <v>0</v>
      </c>
      <c r="L9" s="32">
        <v>0</v>
      </c>
      <c r="M9" s="32">
        <v>0</v>
      </c>
      <c r="N9" s="32">
        <v>0</v>
      </c>
      <c r="O9" s="32">
        <v>0</v>
      </c>
      <c r="P9" s="32">
        <v>0</v>
      </c>
      <c r="Q9" s="32">
        <v>0</v>
      </c>
      <c r="R9" s="32">
        <v>0</v>
      </c>
      <c r="S9" s="32">
        <v>0</v>
      </c>
      <c r="T9" s="32">
        <v>0</v>
      </c>
      <c r="U9" s="29" t="str">
        <f>IF('tab 1 v4.0'!$A$2="Template English","EP = Eutrophication Potential","EP = Vermesting")</f>
        <v>EP = Eutrophication Potential</v>
      </c>
      <c r="V9" s="2"/>
      <c r="W9" s="2"/>
      <c r="X9" s="2"/>
    </row>
    <row r="10" spans="1:24" s="2" customFormat="1" x14ac:dyDescent="0.15">
      <c r="A10" s="9"/>
      <c r="B10" s="9"/>
      <c r="C10" s="51"/>
      <c r="D10" s="51"/>
      <c r="E10" s="51"/>
      <c r="F10" s="52"/>
      <c r="G10" s="52"/>
      <c r="H10" s="52"/>
      <c r="I10" s="52"/>
      <c r="J10" s="52"/>
      <c r="K10" s="52"/>
      <c r="L10" s="52"/>
      <c r="M10" s="52"/>
      <c r="N10" s="52"/>
      <c r="O10" s="52"/>
      <c r="P10" s="52"/>
      <c r="Q10" s="52"/>
      <c r="R10" s="52"/>
      <c r="S10" s="52"/>
      <c r="T10" s="52"/>
      <c r="U10" s="44"/>
    </row>
    <row r="11" spans="1:24" s="13" customFormat="1" x14ac:dyDescent="0.15">
      <c r="A11" s="60" t="str">
        <f>IF('tab 1 v4.0'!$A$2="Template English","Toxicity indicators and ECI (Dutch market)","Indicatoren toxiciteiten en MKI (Nederlandse markt)")</f>
        <v>Toxicity indicators and ECI (Dutch market)</v>
      </c>
      <c r="B11" s="5"/>
      <c r="C11" s="62"/>
      <c r="D11" s="62"/>
      <c r="E11" s="62"/>
      <c r="F11" s="62"/>
      <c r="G11" s="62"/>
      <c r="H11" s="62"/>
      <c r="I11" s="62"/>
      <c r="J11" s="62"/>
      <c r="K11" s="62"/>
      <c r="L11" s="62"/>
      <c r="M11" s="62"/>
      <c r="N11" s="62"/>
      <c r="O11" s="62"/>
      <c r="P11" s="62"/>
      <c r="Q11" s="62"/>
      <c r="R11" s="62"/>
      <c r="S11" s="62"/>
      <c r="T11" s="62"/>
      <c r="U11" s="61"/>
      <c r="V11" s="5"/>
      <c r="W11" s="5"/>
    </row>
    <row r="12" spans="1:24" s="2" customFormat="1" ht="14" x14ac:dyDescent="0.15">
      <c r="A12" s="66" t="s">
        <v>137</v>
      </c>
      <c r="B12" s="66" t="s">
        <v>123</v>
      </c>
      <c r="C12" s="50">
        <v>0</v>
      </c>
      <c r="D12" s="50">
        <v>0</v>
      </c>
      <c r="E12" s="50">
        <v>0</v>
      </c>
      <c r="F12" s="50">
        <f t="shared" ref="F12:F17" si="1">SUM(C12:E12)</f>
        <v>0</v>
      </c>
      <c r="G12" s="50">
        <v>0</v>
      </c>
      <c r="H12" s="50">
        <v>0</v>
      </c>
      <c r="I12" s="50">
        <v>0</v>
      </c>
      <c r="J12" s="50">
        <v>0</v>
      </c>
      <c r="K12" s="50">
        <v>0</v>
      </c>
      <c r="L12" s="50">
        <v>0</v>
      </c>
      <c r="M12" s="50">
        <v>0</v>
      </c>
      <c r="N12" s="50">
        <v>0</v>
      </c>
      <c r="O12" s="50">
        <v>0</v>
      </c>
      <c r="P12" s="50">
        <v>0</v>
      </c>
      <c r="Q12" s="50">
        <v>0</v>
      </c>
      <c r="R12" s="50">
        <v>0</v>
      </c>
      <c r="S12" s="50">
        <v>0</v>
      </c>
      <c r="T12" s="50">
        <v>0</v>
      </c>
      <c r="U12" s="29" t="str">
        <f>IF('tab 1 v4.0'!$A$2="Template English","HTP = Human Toxicity Potential","HTP = humaan-toxicologische effecten")</f>
        <v>HTP = Human Toxicity Potential</v>
      </c>
      <c r="V12" s="3"/>
      <c r="W12" s="3"/>
    </row>
    <row r="13" spans="1:24" s="2" customFormat="1" ht="14" x14ac:dyDescent="0.15">
      <c r="A13" s="66" t="s">
        <v>105</v>
      </c>
      <c r="B13" s="66" t="s">
        <v>123</v>
      </c>
      <c r="C13" s="32">
        <v>0</v>
      </c>
      <c r="D13" s="32">
        <v>0</v>
      </c>
      <c r="E13" s="32">
        <v>0</v>
      </c>
      <c r="F13" s="32">
        <f t="shared" si="1"/>
        <v>0</v>
      </c>
      <c r="G13" s="32">
        <v>0</v>
      </c>
      <c r="H13" s="32">
        <v>0</v>
      </c>
      <c r="I13" s="32">
        <v>0</v>
      </c>
      <c r="J13" s="32">
        <v>0</v>
      </c>
      <c r="K13" s="32">
        <v>0</v>
      </c>
      <c r="L13" s="32">
        <v>0</v>
      </c>
      <c r="M13" s="32">
        <v>0</v>
      </c>
      <c r="N13" s="32">
        <v>0</v>
      </c>
      <c r="O13" s="32">
        <v>0</v>
      </c>
      <c r="P13" s="32">
        <v>0</v>
      </c>
      <c r="Q13" s="32">
        <v>0</v>
      </c>
      <c r="R13" s="32">
        <v>0</v>
      </c>
      <c r="S13" s="32">
        <v>0</v>
      </c>
      <c r="T13" s="32">
        <v>0</v>
      </c>
      <c r="U13" s="29" t="str">
        <f>IF('tab 1 v4.0'!$A$2="Template English","FAETP = Fresh water aquatic ecotoxicity potential","FAETP = Ecotoxicologische effecten, aquatisch (zoetwater)")</f>
        <v>FAETP = Fresh water aquatic ecotoxicity potential</v>
      </c>
      <c r="V13" s="3"/>
      <c r="W13" s="3"/>
    </row>
    <row r="14" spans="1:24" s="2" customFormat="1" ht="14" x14ac:dyDescent="0.15">
      <c r="A14" s="66" t="s">
        <v>106</v>
      </c>
      <c r="B14" s="66" t="s">
        <v>123</v>
      </c>
      <c r="C14" s="32">
        <v>0</v>
      </c>
      <c r="D14" s="32">
        <v>0</v>
      </c>
      <c r="E14" s="32">
        <v>0</v>
      </c>
      <c r="F14" s="32">
        <f t="shared" si="1"/>
        <v>0</v>
      </c>
      <c r="G14" s="32">
        <v>0</v>
      </c>
      <c r="H14" s="32">
        <v>0</v>
      </c>
      <c r="I14" s="32">
        <v>0</v>
      </c>
      <c r="J14" s="32">
        <v>0</v>
      </c>
      <c r="K14" s="32">
        <v>0</v>
      </c>
      <c r="L14" s="32">
        <v>0</v>
      </c>
      <c r="M14" s="32">
        <v>0</v>
      </c>
      <c r="N14" s="32">
        <v>0</v>
      </c>
      <c r="O14" s="32">
        <v>0</v>
      </c>
      <c r="P14" s="32">
        <v>0</v>
      </c>
      <c r="Q14" s="32">
        <v>0</v>
      </c>
      <c r="R14" s="32">
        <v>0</v>
      </c>
      <c r="S14" s="32">
        <v>0</v>
      </c>
      <c r="T14" s="32">
        <v>0</v>
      </c>
      <c r="U14" s="29" t="str">
        <f>IF('tab 1 v4.0'!$A$2="Template English","MAETP = Marine aquatic ecotoxicity potential","MAETP = Ecotoxicologische effecten, aquatisch (zeewater)")</f>
        <v>MAETP = Marine aquatic ecotoxicity potential</v>
      </c>
      <c r="V14" s="3"/>
      <c r="W14" s="3"/>
    </row>
    <row r="15" spans="1:24" s="2" customFormat="1" ht="14" x14ac:dyDescent="0.15">
      <c r="A15" s="66" t="s">
        <v>107</v>
      </c>
      <c r="B15" s="66" t="s">
        <v>123</v>
      </c>
      <c r="C15" s="32">
        <v>0</v>
      </c>
      <c r="D15" s="32">
        <v>0</v>
      </c>
      <c r="E15" s="32">
        <v>0</v>
      </c>
      <c r="F15" s="32">
        <f t="shared" si="1"/>
        <v>0</v>
      </c>
      <c r="G15" s="32">
        <v>0</v>
      </c>
      <c r="H15" s="32">
        <v>0</v>
      </c>
      <c r="I15" s="32">
        <v>0</v>
      </c>
      <c r="J15" s="32">
        <v>0</v>
      </c>
      <c r="K15" s="32">
        <v>0</v>
      </c>
      <c r="L15" s="32">
        <v>0</v>
      </c>
      <c r="M15" s="32">
        <v>0</v>
      </c>
      <c r="N15" s="32">
        <v>0</v>
      </c>
      <c r="O15" s="32">
        <v>0</v>
      </c>
      <c r="P15" s="32">
        <v>0</v>
      </c>
      <c r="Q15" s="32">
        <v>0</v>
      </c>
      <c r="R15" s="32">
        <v>0</v>
      </c>
      <c r="S15" s="32">
        <v>0</v>
      </c>
      <c r="T15" s="32">
        <v>0</v>
      </c>
      <c r="U15" s="29" t="str">
        <f>IF('tab 1 v4.0'!$A$2="Template English","TETP = Terrestrial ecotoxicity potential","TETP = Ecotoxicologische effecten, terrestrisch")</f>
        <v>TETP = Terrestrial ecotoxicity potential</v>
      </c>
      <c r="V15" s="3"/>
      <c r="W15" s="3"/>
    </row>
    <row r="16" spans="1:24" s="2" customFormat="1" ht="14" x14ac:dyDescent="0.15">
      <c r="A16" s="25" t="s">
        <v>108</v>
      </c>
      <c r="B16" s="66" t="s">
        <v>124</v>
      </c>
      <c r="C16" s="32">
        <v>0</v>
      </c>
      <c r="D16" s="32">
        <v>0</v>
      </c>
      <c r="E16" s="32">
        <v>0</v>
      </c>
      <c r="F16" s="32">
        <f t="shared" si="1"/>
        <v>0</v>
      </c>
      <c r="G16" s="32">
        <v>0</v>
      </c>
      <c r="H16" s="32">
        <v>0</v>
      </c>
      <c r="I16" s="32">
        <v>0</v>
      </c>
      <c r="J16" s="32">
        <v>0</v>
      </c>
      <c r="K16" s="32">
        <v>0</v>
      </c>
      <c r="L16" s="32">
        <v>0</v>
      </c>
      <c r="M16" s="32">
        <v>0</v>
      </c>
      <c r="N16" s="32">
        <v>0</v>
      </c>
      <c r="O16" s="32">
        <v>0</v>
      </c>
      <c r="P16" s="32">
        <v>0</v>
      </c>
      <c r="Q16" s="32">
        <v>0</v>
      </c>
      <c r="R16" s="32">
        <v>0</v>
      </c>
      <c r="S16" s="32">
        <v>0</v>
      </c>
      <c r="T16" s="32">
        <v>0</v>
      </c>
      <c r="U16" s="29" t="str">
        <f>IF('tab 1 v4.0'!$A$2="Template English","ECI = Environmental Cost Indicator","MKI = Milieu Kosten Indicator")</f>
        <v>ECI = Environmental Cost Indicator</v>
      </c>
    </row>
    <row r="17" spans="1:21" s="2" customFormat="1" ht="14" x14ac:dyDescent="0.15">
      <c r="A17" s="66" t="s">
        <v>110</v>
      </c>
      <c r="B17" s="66" t="s">
        <v>116</v>
      </c>
      <c r="C17" s="32">
        <v>0</v>
      </c>
      <c r="D17" s="32">
        <v>0</v>
      </c>
      <c r="E17" s="32">
        <v>0</v>
      </c>
      <c r="F17" s="32">
        <f t="shared" si="1"/>
        <v>0</v>
      </c>
      <c r="G17" s="32">
        <v>0</v>
      </c>
      <c r="H17" s="32">
        <v>0</v>
      </c>
      <c r="I17" s="32">
        <v>0</v>
      </c>
      <c r="J17" s="32">
        <v>0</v>
      </c>
      <c r="K17" s="32">
        <v>0</v>
      </c>
      <c r="L17" s="32">
        <v>0</v>
      </c>
      <c r="M17" s="32">
        <v>0</v>
      </c>
      <c r="N17" s="32">
        <v>0</v>
      </c>
      <c r="O17" s="32">
        <v>0</v>
      </c>
      <c r="P17" s="32">
        <v>0</v>
      </c>
      <c r="Q17" s="32">
        <v>0</v>
      </c>
      <c r="R17" s="32">
        <v>0</v>
      </c>
      <c r="S17" s="32">
        <v>0</v>
      </c>
      <c r="T17" s="32">
        <v>0</v>
      </c>
      <c r="U17" s="29" t="str">
        <f>IF('tab 1 v4.0'!$A$2="Template English","ADPF = Abiotic Depletion Potential for fossil resources expressed in [kg Sb-eq.]","ADPF = Uitputting van fossiele energiedragers uitgedrukt in [kg Sb-eq.]")</f>
        <v>ADPF = Abiotic Depletion Potential for fossil resources expressed in [kg Sb-eq.]</v>
      </c>
    </row>
    <row r="18" spans="1:21" s="2" customFormat="1" x14ac:dyDescent="0.15">
      <c r="A18" s="9"/>
      <c r="B18" s="9"/>
      <c r="C18" s="51"/>
      <c r="D18" s="51"/>
      <c r="E18" s="51"/>
      <c r="F18" s="52"/>
      <c r="G18" s="52"/>
      <c r="H18" s="52"/>
      <c r="I18" s="52"/>
      <c r="J18" s="52"/>
      <c r="K18" s="52"/>
      <c r="L18" s="52"/>
      <c r="M18" s="52"/>
      <c r="N18" s="52"/>
      <c r="O18" s="52"/>
      <c r="P18" s="52"/>
      <c r="Q18" s="52"/>
      <c r="R18" s="52"/>
      <c r="S18" s="52"/>
      <c r="T18" s="52"/>
      <c r="U18" s="44"/>
    </row>
    <row r="19" spans="1:21" s="2" customFormat="1" x14ac:dyDescent="0.15">
      <c r="A19" s="9"/>
      <c r="B19" s="9"/>
      <c r="C19" s="59" t="str">
        <f>IF('tab 1 v4.0'!$A$2="Template English","ENVIRONMENTAL IMPACT per functional or declared unit (core indicators A2)","MILIEUBELASTING per functionele eenheid of producteenheid (basis indicatoren A2)")</f>
        <v>ENVIRONMENTAL IMPACT per functional or declared unit (core indicators A2)</v>
      </c>
      <c r="D19" s="51"/>
      <c r="E19" s="51"/>
      <c r="F19" s="52"/>
      <c r="G19" s="52"/>
      <c r="H19" s="52"/>
      <c r="I19" s="52"/>
      <c r="J19" s="52"/>
      <c r="K19" s="52"/>
      <c r="L19" s="52"/>
      <c r="M19" s="52"/>
      <c r="N19" s="52"/>
      <c r="O19" s="52"/>
      <c r="P19" s="52"/>
      <c r="Q19" s="52"/>
      <c r="R19" s="52"/>
      <c r="S19" s="52"/>
      <c r="T19" s="52"/>
      <c r="U19" s="44"/>
    </row>
    <row r="20" spans="1:21" s="2" customFormat="1" x14ac:dyDescent="0.15">
      <c r="A20" s="9"/>
      <c r="B20" s="2" t="str">
        <f>IF('tab 1 v4.0'!$A$2="Template English","UNIT","EENHEID")</f>
        <v>UNIT</v>
      </c>
      <c r="C20" s="57" t="s">
        <v>3</v>
      </c>
      <c r="D20" s="57" t="s">
        <v>4</v>
      </c>
      <c r="E20" s="57" t="s">
        <v>5</v>
      </c>
      <c r="F20" s="57" t="s">
        <v>51</v>
      </c>
      <c r="G20" s="57" t="s">
        <v>6</v>
      </c>
      <c r="H20" s="57" t="s">
        <v>7</v>
      </c>
      <c r="I20" s="57" t="s">
        <v>8</v>
      </c>
      <c r="J20" s="57" t="s">
        <v>9</v>
      </c>
      <c r="K20" s="57" t="s">
        <v>10</v>
      </c>
      <c r="L20" s="57" t="s">
        <v>11</v>
      </c>
      <c r="M20" s="57" t="s">
        <v>12</v>
      </c>
      <c r="N20" s="57" t="s">
        <v>13</v>
      </c>
      <c r="O20" s="57" t="s">
        <v>14</v>
      </c>
      <c r="P20" s="57" t="s">
        <v>15</v>
      </c>
      <c r="Q20" s="57" t="s">
        <v>16</v>
      </c>
      <c r="R20" s="57" t="s">
        <v>17</v>
      </c>
      <c r="S20" s="57" t="s">
        <v>18</v>
      </c>
      <c r="T20" s="57" t="s">
        <v>19</v>
      </c>
      <c r="U20" s="29" t="str">
        <f>IF('tab 1 v4.0'!$A$2="Template English","ND = Not Declared","ND = niet gedeclareerd")</f>
        <v>ND = Not Declared</v>
      </c>
    </row>
    <row r="21" spans="1:21" s="2" customFormat="1" ht="14" x14ac:dyDescent="0.15">
      <c r="A21" s="8" t="s">
        <v>61</v>
      </c>
      <c r="B21" s="8" t="s">
        <v>125</v>
      </c>
      <c r="C21" s="31">
        <v>0</v>
      </c>
      <c r="D21" s="31">
        <v>0</v>
      </c>
      <c r="E21" s="31">
        <v>0</v>
      </c>
      <c r="F21" s="32">
        <f t="shared" si="0"/>
        <v>0</v>
      </c>
      <c r="G21" s="32">
        <v>0</v>
      </c>
      <c r="H21" s="32">
        <v>0</v>
      </c>
      <c r="I21" s="32">
        <v>0</v>
      </c>
      <c r="J21" s="32">
        <v>0</v>
      </c>
      <c r="K21" s="32">
        <v>0</v>
      </c>
      <c r="L21" s="32">
        <v>0</v>
      </c>
      <c r="M21" s="32">
        <v>0</v>
      </c>
      <c r="N21" s="32">
        <v>0</v>
      </c>
      <c r="O21" s="32">
        <v>0</v>
      </c>
      <c r="P21" s="32">
        <v>0</v>
      </c>
      <c r="Q21" s="32">
        <v>0</v>
      </c>
      <c r="R21" s="32">
        <v>0</v>
      </c>
      <c r="S21" s="32">
        <v>0</v>
      </c>
      <c r="T21" s="32">
        <v>0</v>
      </c>
      <c r="U21" s="29" t="str">
        <f>IF('tab 1 v4.0'!$A$2="Template English","GWP-total = Global Warming Potential total","GWP-totaal = Klimaatverandering totaal")</f>
        <v>GWP-total = Global Warming Potential total</v>
      </c>
    </row>
    <row r="22" spans="1:21" s="2" customFormat="1" ht="14" x14ac:dyDescent="0.15">
      <c r="A22" s="8" t="s">
        <v>62</v>
      </c>
      <c r="B22" s="8" t="s">
        <v>125</v>
      </c>
      <c r="C22" s="31">
        <v>0</v>
      </c>
      <c r="D22" s="31">
        <v>0</v>
      </c>
      <c r="E22" s="31">
        <v>0</v>
      </c>
      <c r="F22" s="32">
        <f t="shared" si="0"/>
        <v>0</v>
      </c>
      <c r="G22" s="32">
        <v>0</v>
      </c>
      <c r="H22" s="32">
        <v>0</v>
      </c>
      <c r="I22" s="32">
        <v>0</v>
      </c>
      <c r="J22" s="32">
        <v>0</v>
      </c>
      <c r="K22" s="32">
        <v>0</v>
      </c>
      <c r="L22" s="32">
        <v>0</v>
      </c>
      <c r="M22" s="32">
        <v>0</v>
      </c>
      <c r="N22" s="32">
        <v>0</v>
      </c>
      <c r="O22" s="32">
        <v>0</v>
      </c>
      <c r="P22" s="32">
        <v>0</v>
      </c>
      <c r="Q22" s="32">
        <v>0</v>
      </c>
      <c r="R22" s="32">
        <v>0</v>
      </c>
      <c r="S22" s="32">
        <v>0</v>
      </c>
      <c r="T22" s="32">
        <v>0</v>
      </c>
      <c r="U22" s="29" t="str">
        <f>IF('tab 1 v4.0'!$A$2="Template English","GWP-fossil = Global Warming Potential fossil fuels","GWP-fossiel = Klimaatverandering fossiele brandstoffen")</f>
        <v>GWP-fossil = Global Warming Potential fossil fuels</v>
      </c>
    </row>
    <row r="23" spans="1:21" s="2" customFormat="1" ht="14" x14ac:dyDescent="0.15">
      <c r="A23" s="8" t="s">
        <v>63</v>
      </c>
      <c r="B23" s="8" t="s">
        <v>125</v>
      </c>
      <c r="C23" s="31">
        <v>0</v>
      </c>
      <c r="D23" s="31">
        <v>0</v>
      </c>
      <c r="E23" s="31">
        <v>0</v>
      </c>
      <c r="F23" s="32">
        <f t="shared" si="0"/>
        <v>0</v>
      </c>
      <c r="G23" s="32">
        <v>0</v>
      </c>
      <c r="H23" s="32">
        <v>0</v>
      </c>
      <c r="I23" s="32">
        <v>0</v>
      </c>
      <c r="J23" s="32">
        <v>0</v>
      </c>
      <c r="K23" s="32">
        <v>0</v>
      </c>
      <c r="L23" s="32">
        <v>0</v>
      </c>
      <c r="M23" s="32">
        <v>0</v>
      </c>
      <c r="N23" s="32">
        <v>0</v>
      </c>
      <c r="O23" s="32">
        <v>0</v>
      </c>
      <c r="P23" s="32">
        <v>0</v>
      </c>
      <c r="Q23" s="32">
        <v>0</v>
      </c>
      <c r="R23" s="32">
        <v>0</v>
      </c>
      <c r="S23" s="32">
        <v>0</v>
      </c>
      <c r="T23" s="32">
        <v>0</v>
      </c>
      <c r="U23" s="29" t="str">
        <f>IF('tab 1 v4.0'!$A$2="Template English","GWP-biogenic = Global Warming Potential biogenic","GWP-biogeen = Klimaatverandering biogeen")</f>
        <v>GWP-biogenic = Global Warming Potential biogenic</v>
      </c>
    </row>
    <row r="24" spans="1:21" s="2" customFormat="1" ht="14" x14ac:dyDescent="0.15">
      <c r="A24" s="8" t="s">
        <v>64</v>
      </c>
      <c r="B24" s="8" t="s">
        <v>125</v>
      </c>
      <c r="C24" s="31">
        <v>0</v>
      </c>
      <c r="D24" s="31">
        <v>0</v>
      </c>
      <c r="E24" s="31">
        <v>0</v>
      </c>
      <c r="F24" s="32">
        <f t="shared" si="0"/>
        <v>0</v>
      </c>
      <c r="G24" s="32">
        <v>0</v>
      </c>
      <c r="H24" s="32">
        <v>0</v>
      </c>
      <c r="I24" s="32">
        <v>0</v>
      </c>
      <c r="J24" s="32">
        <v>0</v>
      </c>
      <c r="K24" s="32">
        <v>0</v>
      </c>
      <c r="L24" s="32">
        <v>0</v>
      </c>
      <c r="M24" s="32">
        <v>0</v>
      </c>
      <c r="N24" s="32">
        <v>0</v>
      </c>
      <c r="O24" s="32">
        <v>0</v>
      </c>
      <c r="P24" s="32">
        <v>0</v>
      </c>
      <c r="Q24" s="32">
        <v>0</v>
      </c>
      <c r="R24" s="32">
        <v>0</v>
      </c>
      <c r="S24" s="32">
        <v>0</v>
      </c>
      <c r="T24" s="32">
        <v>0</v>
      </c>
      <c r="U24" s="29" t="str">
        <f>IF('tab 1 v4.0'!$A$2="Template English","GWP-luluc = Global Warming Potential land use and land use change","GWP-luluc = Klimaatverandering landgebruik")</f>
        <v>GWP-luluc = Global Warming Potential land use and land use change</v>
      </c>
    </row>
    <row r="25" spans="1:21" s="2" customFormat="1" ht="14" x14ac:dyDescent="0.15">
      <c r="A25" s="54" t="s">
        <v>69</v>
      </c>
      <c r="B25" s="8" t="s">
        <v>126</v>
      </c>
      <c r="C25" s="31">
        <v>0</v>
      </c>
      <c r="D25" s="31">
        <v>0</v>
      </c>
      <c r="E25" s="31">
        <v>0</v>
      </c>
      <c r="F25" s="32">
        <f t="shared" si="0"/>
        <v>0</v>
      </c>
      <c r="G25" s="32">
        <v>0</v>
      </c>
      <c r="H25" s="32">
        <v>0</v>
      </c>
      <c r="I25" s="32">
        <v>0</v>
      </c>
      <c r="J25" s="32">
        <v>0</v>
      </c>
      <c r="K25" s="32">
        <v>0</v>
      </c>
      <c r="L25" s="32">
        <v>0</v>
      </c>
      <c r="M25" s="32">
        <v>0</v>
      </c>
      <c r="N25" s="32">
        <v>0</v>
      </c>
      <c r="O25" s="32">
        <v>0</v>
      </c>
      <c r="P25" s="32">
        <v>0</v>
      </c>
      <c r="Q25" s="32">
        <v>0</v>
      </c>
      <c r="R25" s="32">
        <v>0</v>
      </c>
      <c r="S25" s="32">
        <v>0</v>
      </c>
      <c r="T25" s="32">
        <v>0</v>
      </c>
      <c r="U25" s="29" t="str">
        <f>IF('tab 1 v4.0'!$A$2="Template English","ODP = Depletion potential of the stratospheric ozone layer","ODP = Ozonlaagaantasting")</f>
        <v>ODP = Depletion potential of the stratospheric ozone layer</v>
      </c>
    </row>
    <row r="26" spans="1:21" s="2" customFormat="1" ht="14" x14ac:dyDescent="0.15">
      <c r="A26" s="8" t="s">
        <v>65</v>
      </c>
      <c r="B26" s="8" t="s">
        <v>136</v>
      </c>
      <c r="C26" s="31">
        <v>0</v>
      </c>
      <c r="D26" s="31">
        <v>0</v>
      </c>
      <c r="E26" s="31">
        <v>0</v>
      </c>
      <c r="F26" s="32">
        <f t="shared" si="0"/>
        <v>0</v>
      </c>
      <c r="G26" s="32">
        <v>0</v>
      </c>
      <c r="H26" s="32">
        <v>0</v>
      </c>
      <c r="I26" s="32">
        <v>0</v>
      </c>
      <c r="J26" s="32">
        <v>0</v>
      </c>
      <c r="K26" s="32">
        <v>0</v>
      </c>
      <c r="L26" s="32">
        <v>0</v>
      </c>
      <c r="M26" s="32">
        <v>0</v>
      </c>
      <c r="N26" s="32">
        <v>0</v>
      </c>
      <c r="O26" s="32">
        <v>0</v>
      </c>
      <c r="P26" s="32">
        <v>0</v>
      </c>
      <c r="Q26" s="32">
        <v>0</v>
      </c>
      <c r="R26" s="32">
        <v>0</v>
      </c>
      <c r="S26" s="32">
        <v>0</v>
      </c>
      <c r="T26" s="32">
        <v>0</v>
      </c>
      <c r="U26" s="29" t="str">
        <f>IF('tab 1 v4.0'!$A$2="Template English","AP = Acidification Potential, Accumulated Exceedence","AP = Verzuring, geaccumuleerde overschrijding")</f>
        <v>AP = Acidification Potential, Accumulated Exceedence</v>
      </c>
    </row>
    <row r="27" spans="1:21" s="2" customFormat="1" ht="14" x14ac:dyDescent="0.15">
      <c r="A27" s="8" t="s">
        <v>66</v>
      </c>
      <c r="B27" s="8" t="s">
        <v>127</v>
      </c>
      <c r="C27" s="31">
        <v>0</v>
      </c>
      <c r="D27" s="31">
        <v>0</v>
      </c>
      <c r="E27" s="31">
        <v>0</v>
      </c>
      <c r="F27" s="32">
        <f t="shared" si="0"/>
        <v>0</v>
      </c>
      <c r="G27" s="32">
        <v>0</v>
      </c>
      <c r="H27" s="32">
        <v>0</v>
      </c>
      <c r="I27" s="32">
        <v>0</v>
      </c>
      <c r="J27" s="32">
        <v>0</v>
      </c>
      <c r="K27" s="32">
        <v>0</v>
      </c>
      <c r="L27" s="32">
        <v>0</v>
      </c>
      <c r="M27" s="32">
        <v>0</v>
      </c>
      <c r="N27" s="32">
        <v>0</v>
      </c>
      <c r="O27" s="32">
        <v>0</v>
      </c>
      <c r="P27" s="32">
        <v>0</v>
      </c>
      <c r="Q27" s="32">
        <v>0</v>
      </c>
      <c r="R27" s="32">
        <v>0</v>
      </c>
      <c r="S27" s="32">
        <v>0</v>
      </c>
      <c r="T27" s="32">
        <v>0</v>
      </c>
      <c r="U27" s="29" t="str">
        <f>IF('tab 1 v4.0'!$A$2="Template English","EP-freshwater = Eutrophication Potential, fraction of nutrients reaching freshwater end compartment","EP-freshwater = Vermesting, deel dat zoetwater compartiment bereikt ")</f>
        <v>EP-freshwater = Eutrophication Potential, fraction of nutrients reaching freshwater end compartment</v>
      </c>
    </row>
    <row r="28" spans="1:21" s="2" customFormat="1" ht="14" x14ac:dyDescent="0.15">
      <c r="A28" s="8" t="s">
        <v>67</v>
      </c>
      <c r="B28" s="8" t="s">
        <v>128</v>
      </c>
      <c r="C28" s="31">
        <v>0</v>
      </c>
      <c r="D28" s="31">
        <v>0</v>
      </c>
      <c r="E28" s="31">
        <v>0</v>
      </c>
      <c r="F28" s="32">
        <f t="shared" si="0"/>
        <v>0</v>
      </c>
      <c r="G28" s="32">
        <v>0</v>
      </c>
      <c r="H28" s="32">
        <v>0</v>
      </c>
      <c r="I28" s="32">
        <v>0</v>
      </c>
      <c r="J28" s="32">
        <v>0</v>
      </c>
      <c r="K28" s="32">
        <v>0</v>
      </c>
      <c r="L28" s="32">
        <v>0</v>
      </c>
      <c r="M28" s="32">
        <v>0</v>
      </c>
      <c r="N28" s="32">
        <v>0</v>
      </c>
      <c r="O28" s="32">
        <v>0</v>
      </c>
      <c r="P28" s="32">
        <v>0</v>
      </c>
      <c r="Q28" s="32">
        <v>0</v>
      </c>
      <c r="R28" s="32">
        <v>0</v>
      </c>
      <c r="S28" s="32">
        <v>0</v>
      </c>
      <c r="T28" s="32">
        <v>0</v>
      </c>
      <c r="U28" s="29" t="str">
        <f>IF('tab 1 v4.0'!$A$2="Template English","EP-marine = Eutrophication Potential, fraction of nutrients reaching marine end compartment","EP-marine = Vermesting, deel dat zoutwater compartiment bereikt ")</f>
        <v>EP-marine = Eutrophication Potential, fraction of nutrients reaching marine end compartment</v>
      </c>
    </row>
    <row r="29" spans="1:21" s="2" customFormat="1" ht="14" x14ac:dyDescent="0.15">
      <c r="A29" s="8" t="s">
        <v>79</v>
      </c>
      <c r="B29" s="8" t="s">
        <v>129</v>
      </c>
      <c r="C29" s="31">
        <v>0</v>
      </c>
      <c r="D29" s="31">
        <v>0</v>
      </c>
      <c r="E29" s="31">
        <v>0</v>
      </c>
      <c r="F29" s="32">
        <f t="shared" si="0"/>
        <v>0</v>
      </c>
      <c r="G29" s="32">
        <v>0</v>
      </c>
      <c r="H29" s="32">
        <v>0</v>
      </c>
      <c r="I29" s="32">
        <v>0</v>
      </c>
      <c r="J29" s="32">
        <v>0</v>
      </c>
      <c r="K29" s="32">
        <v>0</v>
      </c>
      <c r="L29" s="32">
        <v>0</v>
      </c>
      <c r="M29" s="32">
        <v>0</v>
      </c>
      <c r="N29" s="32">
        <v>0</v>
      </c>
      <c r="O29" s="32">
        <v>0</v>
      </c>
      <c r="P29" s="32">
        <v>0</v>
      </c>
      <c r="Q29" s="32">
        <v>0</v>
      </c>
      <c r="R29" s="32">
        <v>0</v>
      </c>
      <c r="S29" s="32">
        <v>0</v>
      </c>
      <c r="T29" s="32">
        <v>0</v>
      </c>
      <c r="U29" s="29" t="str">
        <f>IF('tab 1 v4.0'!$A$2="Template English","EP-terrestrial = Eutrophication Potential, Accumulated Exceedence","EP-terrestrial = Vermesting, geaccumuleerde overschrijding")</f>
        <v>EP-terrestrial = Eutrophication Potential, Accumulated Exceedence</v>
      </c>
    </row>
    <row r="30" spans="1:21" s="2" customFormat="1" ht="14" x14ac:dyDescent="0.15">
      <c r="A30" s="54" t="s">
        <v>80</v>
      </c>
      <c r="B30" s="3" t="s">
        <v>130</v>
      </c>
      <c r="C30" s="31">
        <v>0</v>
      </c>
      <c r="D30" s="31">
        <v>0</v>
      </c>
      <c r="E30" s="31">
        <v>0</v>
      </c>
      <c r="F30" s="32">
        <f t="shared" si="0"/>
        <v>0</v>
      </c>
      <c r="G30" s="32">
        <v>0</v>
      </c>
      <c r="H30" s="32">
        <v>0</v>
      </c>
      <c r="I30" s="32">
        <v>0</v>
      </c>
      <c r="J30" s="32">
        <v>0</v>
      </c>
      <c r="K30" s="32">
        <v>0</v>
      </c>
      <c r="L30" s="32">
        <v>0</v>
      </c>
      <c r="M30" s="32">
        <v>0</v>
      </c>
      <c r="N30" s="32">
        <v>0</v>
      </c>
      <c r="O30" s="32">
        <v>0</v>
      </c>
      <c r="P30" s="32">
        <v>0</v>
      </c>
      <c r="Q30" s="32">
        <v>0</v>
      </c>
      <c r="R30" s="32">
        <v>0</v>
      </c>
      <c r="S30" s="32">
        <v>0</v>
      </c>
      <c r="T30" s="32">
        <v>0</v>
      </c>
      <c r="U30" s="29" t="str">
        <f>IF('tab 1 v4.0'!$A$2="Template English","POCP = Formation potential of tropospheric ozone photochemical oxidants","POCP = Photochemische oxidantvorming")</f>
        <v>POCP = Formation potential of tropospheric ozone photochemical oxidants</v>
      </c>
    </row>
    <row r="31" spans="1:21" s="2" customFormat="1" ht="14" x14ac:dyDescent="0.15">
      <c r="A31" s="8" t="s">
        <v>81</v>
      </c>
      <c r="B31" s="8" t="s">
        <v>116</v>
      </c>
      <c r="C31" s="31">
        <v>0</v>
      </c>
      <c r="D31" s="31">
        <v>0</v>
      </c>
      <c r="E31" s="31">
        <v>0</v>
      </c>
      <c r="F31" s="32">
        <f t="shared" si="0"/>
        <v>0</v>
      </c>
      <c r="G31" s="32">
        <v>0</v>
      </c>
      <c r="H31" s="32">
        <v>0</v>
      </c>
      <c r="I31" s="32">
        <v>0</v>
      </c>
      <c r="J31" s="32">
        <v>0</v>
      </c>
      <c r="K31" s="32">
        <v>0</v>
      </c>
      <c r="L31" s="32">
        <v>0</v>
      </c>
      <c r="M31" s="32">
        <v>0</v>
      </c>
      <c r="N31" s="32">
        <v>0</v>
      </c>
      <c r="O31" s="32">
        <v>0</v>
      </c>
      <c r="P31" s="32">
        <v>0</v>
      </c>
      <c r="Q31" s="32">
        <v>0</v>
      </c>
      <c r="R31" s="32">
        <v>0</v>
      </c>
      <c r="S31" s="32">
        <v>0</v>
      </c>
      <c r="T31" s="32">
        <v>0</v>
      </c>
      <c r="U31" s="29" t="str">
        <f>IF('tab 1 v4.0'!$A$2="Template English","ADP-minerals&amp;metals = Abiotic Depletion Potential for non fossil resources","ADP-minerals&amp;metals = Uitputting van niet-fossiele grondstoffen")</f>
        <v>ADP-minerals&amp;metals = Abiotic Depletion Potential for non fossil resources</v>
      </c>
    </row>
    <row r="32" spans="1:21" s="2" customFormat="1" ht="28" x14ac:dyDescent="0.15">
      <c r="A32" s="8" t="s">
        <v>82</v>
      </c>
      <c r="B32" s="8" t="s">
        <v>131</v>
      </c>
      <c r="C32" s="31">
        <v>0</v>
      </c>
      <c r="D32" s="31">
        <v>0</v>
      </c>
      <c r="E32" s="31">
        <v>0</v>
      </c>
      <c r="F32" s="32">
        <f t="shared" si="0"/>
        <v>0</v>
      </c>
      <c r="G32" s="32">
        <v>0</v>
      </c>
      <c r="H32" s="32">
        <v>0</v>
      </c>
      <c r="I32" s="32">
        <v>0</v>
      </c>
      <c r="J32" s="32">
        <v>0</v>
      </c>
      <c r="K32" s="32">
        <v>0</v>
      </c>
      <c r="L32" s="32">
        <v>0</v>
      </c>
      <c r="M32" s="32">
        <v>0</v>
      </c>
      <c r="N32" s="32">
        <v>0</v>
      </c>
      <c r="O32" s="32">
        <v>0</v>
      </c>
      <c r="P32" s="32">
        <v>0</v>
      </c>
      <c r="Q32" s="32">
        <v>0</v>
      </c>
      <c r="R32" s="32">
        <v>0</v>
      </c>
      <c r="S32" s="32">
        <v>0</v>
      </c>
      <c r="T32" s="32">
        <v>0</v>
      </c>
      <c r="U32" s="29" t="str">
        <f>IF('tab 1 v4.0'!$A$2="Template English","ADP-fossil = Abiotic Depletion for fossil resources potential","ADP-fossil = Uitputting van fossiele energiedragers")</f>
        <v>ADP-fossil = Abiotic Depletion for fossil resources potential</v>
      </c>
    </row>
    <row r="33" spans="1:23" s="2" customFormat="1" ht="28" x14ac:dyDescent="0.15">
      <c r="A33" s="8" t="s">
        <v>83</v>
      </c>
      <c r="B33" s="8" t="s">
        <v>132</v>
      </c>
      <c r="C33" s="31">
        <v>0</v>
      </c>
      <c r="D33" s="31">
        <v>0</v>
      </c>
      <c r="E33" s="31">
        <v>0</v>
      </c>
      <c r="F33" s="32">
        <f t="shared" si="0"/>
        <v>0</v>
      </c>
      <c r="G33" s="32">
        <v>0</v>
      </c>
      <c r="H33" s="32">
        <v>0</v>
      </c>
      <c r="I33" s="32">
        <v>0</v>
      </c>
      <c r="J33" s="32">
        <v>0</v>
      </c>
      <c r="K33" s="32">
        <v>0</v>
      </c>
      <c r="L33" s="32">
        <v>0</v>
      </c>
      <c r="M33" s="32">
        <v>0</v>
      </c>
      <c r="N33" s="32">
        <v>0</v>
      </c>
      <c r="O33" s="32">
        <v>0</v>
      </c>
      <c r="P33" s="32">
        <v>0</v>
      </c>
      <c r="Q33" s="32">
        <v>0</v>
      </c>
      <c r="R33" s="32">
        <v>0</v>
      </c>
      <c r="S33" s="32">
        <v>0</v>
      </c>
      <c r="T33" s="32">
        <v>0</v>
      </c>
      <c r="U33" s="29" t="str">
        <f>IF('tab 1 v4.0'!$A$2="Template English","WDP-fossil = Water (user) deprivation potential, deprivation-weighted water consumption","WDP = onttrekking van water potentieel")</f>
        <v>WDP-fossil = Water (user) deprivation potential, deprivation-weighted water consumption</v>
      </c>
    </row>
    <row r="34" spans="1:23" s="2" customFormat="1" x14ac:dyDescent="0.15">
      <c r="A34" s="9"/>
      <c r="B34" s="9"/>
      <c r="D34" s="51"/>
      <c r="E34" s="51"/>
      <c r="F34" s="52"/>
      <c r="G34" s="52"/>
      <c r="H34" s="52"/>
      <c r="I34" s="52"/>
      <c r="J34" s="52"/>
      <c r="K34" s="52"/>
      <c r="L34" s="52"/>
      <c r="M34" s="52"/>
      <c r="N34" s="52"/>
      <c r="O34" s="52"/>
      <c r="P34" s="52"/>
      <c r="Q34" s="52"/>
      <c r="R34" s="52"/>
      <c r="S34" s="52"/>
      <c r="T34" s="52"/>
      <c r="U34" s="44"/>
    </row>
    <row r="35" spans="1:23" s="2" customFormat="1" x14ac:dyDescent="0.15">
      <c r="A35" s="9"/>
      <c r="B35" s="9"/>
      <c r="C35" s="59" t="str">
        <f>IF('tab 1 v4.0'!$A$2="Template English","ENVIRONMENTAL IMPACT per functional or declared unit (additional indicators A2)","MILIEUBELASTING per functionele eenheid of producteenheid (toegevoegde indicatoren A2)")</f>
        <v>ENVIRONMENTAL IMPACT per functional or declared unit (additional indicators A2)</v>
      </c>
      <c r="D35" s="51"/>
      <c r="E35" s="51"/>
      <c r="F35" s="52"/>
      <c r="G35" s="52"/>
      <c r="H35" s="52"/>
      <c r="I35" s="52"/>
      <c r="J35" s="52"/>
      <c r="K35" s="52"/>
      <c r="L35" s="52"/>
      <c r="M35" s="52"/>
      <c r="N35" s="52"/>
      <c r="O35" s="52"/>
      <c r="P35" s="52"/>
      <c r="Q35" s="52"/>
      <c r="R35" s="52"/>
      <c r="S35" s="52"/>
      <c r="T35" s="52"/>
      <c r="U35" s="44"/>
    </row>
    <row r="36" spans="1:23" s="2" customFormat="1" x14ac:dyDescent="0.15">
      <c r="A36" s="9"/>
      <c r="B36" s="2" t="str">
        <f>IF('tab 1 v4.0'!$A$2="Template English","UNIT","EENHEID")</f>
        <v>UNIT</v>
      </c>
      <c r="C36" s="57" t="s">
        <v>3</v>
      </c>
      <c r="D36" s="57" t="s">
        <v>4</v>
      </c>
      <c r="E36" s="57" t="s">
        <v>5</v>
      </c>
      <c r="F36" s="57" t="s">
        <v>51</v>
      </c>
      <c r="G36" s="57" t="s">
        <v>6</v>
      </c>
      <c r="H36" s="57" t="s">
        <v>7</v>
      </c>
      <c r="I36" s="57" t="s">
        <v>8</v>
      </c>
      <c r="J36" s="57" t="s">
        <v>9</v>
      </c>
      <c r="K36" s="57" t="s">
        <v>10</v>
      </c>
      <c r="L36" s="57" t="s">
        <v>11</v>
      </c>
      <c r="M36" s="57" t="s">
        <v>12</v>
      </c>
      <c r="N36" s="57" t="s">
        <v>13</v>
      </c>
      <c r="O36" s="57" t="s">
        <v>14</v>
      </c>
      <c r="P36" s="57" t="s">
        <v>15</v>
      </c>
      <c r="Q36" s="57" t="s">
        <v>16</v>
      </c>
      <c r="R36" s="57" t="s">
        <v>17</v>
      </c>
      <c r="S36" s="57" t="s">
        <v>18</v>
      </c>
      <c r="T36" s="57" t="s">
        <v>19</v>
      </c>
      <c r="U36" s="44"/>
    </row>
    <row r="37" spans="1:23" s="2" customFormat="1" ht="14" x14ac:dyDescent="0.15">
      <c r="A37" s="8" t="s">
        <v>88</v>
      </c>
      <c r="B37" s="8" t="s">
        <v>97</v>
      </c>
      <c r="C37" s="31">
        <v>0</v>
      </c>
      <c r="D37" s="31">
        <v>0</v>
      </c>
      <c r="E37" s="31">
        <v>0</v>
      </c>
      <c r="F37" s="32">
        <f t="shared" ref="F37:F42" si="2">SUM(C37:E37)</f>
        <v>0</v>
      </c>
      <c r="G37" s="32">
        <v>0</v>
      </c>
      <c r="H37" s="32">
        <v>0</v>
      </c>
      <c r="I37" s="32">
        <v>0</v>
      </c>
      <c r="J37" s="32">
        <v>0</v>
      </c>
      <c r="K37" s="32">
        <v>0</v>
      </c>
      <c r="L37" s="32">
        <v>0</v>
      </c>
      <c r="M37" s="32">
        <v>0</v>
      </c>
      <c r="N37" s="32">
        <v>0</v>
      </c>
      <c r="O37" s="32">
        <v>0</v>
      </c>
      <c r="P37" s="32">
        <v>0</v>
      </c>
      <c r="Q37" s="32">
        <v>0</v>
      </c>
      <c r="R37" s="32">
        <v>0</v>
      </c>
      <c r="S37" s="32">
        <v>0</v>
      </c>
      <c r="T37" s="32">
        <v>0</v>
      </c>
      <c r="U37" s="29" t="str">
        <f>IF('tab 1 v4.0'!$A$2="Template English","PM = Potential incidence of diseasedue to PM emissions","PM = Potentieel voorkomen van ziekte als gevolg van PM emissies")</f>
        <v>PM = Potential incidence of diseasedue to PM emissions</v>
      </c>
    </row>
    <row r="38" spans="1:23" s="2" customFormat="1" ht="14" x14ac:dyDescent="0.15">
      <c r="A38" s="8" t="s">
        <v>89</v>
      </c>
      <c r="B38" s="8" t="s">
        <v>98</v>
      </c>
      <c r="C38" s="31">
        <v>0</v>
      </c>
      <c r="D38" s="31">
        <v>0</v>
      </c>
      <c r="E38" s="31">
        <v>0</v>
      </c>
      <c r="F38" s="32">
        <f t="shared" si="2"/>
        <v>0</v>
      </c>
      <c r="G38" s="32">
        <v>0</v>
      </c>
      <c r="H38" s="32">
        <v>0</v>
      </c>
      <c r="I38" s="32">
        <v>0</v>
      </c>
      <c r="J38" s="32">
        <v>0</v>
      </c>
      <c r="K38" s="32">
        <v>0</v>
      </c>
      <c r="L38" s="32">
        <v>0</v>
      </c>
      <c r="M38" s="32">
        <v>0</v>
      </c>
      <c r="N38" s="32">
        <v>0</v>
      </c>
      <c r="O38" s="32">
        <v>0</v>
      </c>
      <c r="P38" s="32">
        <v>0</v>
      </c>
      <c r="Q38" s="32">
        <v>0</v>
      </c>
      <c r="R38" s="32">
        <v>0</v>
      </c>
      <c r="S38" s="32">
        <v>0</v>
      </c>
      <c r="T38" s="32">
        <v>0</v>
      </c>
      <c r="U38" s="29" t="str">
        <f>IF('tab 1 v4.0'!$A$2="Template English","IRP = Potential Human exposure efficiency relative to U235","IRP = Potentiele blootstelling mensen relatief aan U235")</f>
        <v>IRP = Potential Human exposure efficiency relative to U235</v>
      </c>
    </row>
    <row r="39" spans="1:23" s="2" customFormat="1" ht="14" x14ac:dyDescent="0.15">
      <c r="A39" s="8" t="s">
        <v>90</v>
      </c>
      <c r="B39" s="8" t="s">
        <v>96</v>
      </c>
      <c r="C39" s="31">
        <v>0</v>
      </c>
      <c r="D39" s="31">
        <v>0</v>
      </c>
      <c r="E39" s="31">
        <v>0</v>
      </c>
      <c r="F39" s="32">
        <f t="shared" si="2"/>
        <v>0</v>
      </c>
      <c r="G39" s="32">
        <v>0</v>
      </c>
      <c r="H39" s="32">
        <v>0</v>
      </c>
      <c r="I39" s="32">
        <v>0</v>
      </c>
      <c r="J39" s="32">
        <v>0</v>
      </c>
      <c r="K39" s="32">
        <v>0</v>
      </c>
      <c r="L39" s="32">
        <v>0</v>
      </c>
      <c r="M39" s="32">
        <v>0</v>
      </c>
      <c r="N39" s="32">
        <v>0</v>
      </c>
      <c r="O39" s="32">
        <v>0</v>
      </c>
      <c r="P39" s="32">
        <v>0</v>
      </c>
      <c r="Q39" s="32">
        <v>0</v>
      </c>
      <c r="R39" s="32">
        <v>0</v>
      </c>
      <c r="S39" s="32">
        <v>0</v>
      </c>
      <c r="T39" s="32">
        <v>0</v>
      </c>
      <c r="U39" s="29" t="str">
        <f>IF('tab 1 v4.0'!$A$2="Template English","ETP-fw = Potential Comparative Toxic Unit for ecosystems","ETP-fw = Potentiele Vergelijkbare Toxische eenheid voor ecosystemen")</f>
        <v>ETP-fw = Potential Comparative Toxic Unit for ecosystems</v>
      </c>
    </row>
    <row r="40" spans="1:23" s="2" customFormat="1" ht="14" x14ac:dyDescent="0.15">
      <c r="A40" s="8" t="s">
        <v>102</v>
      </c>
      <c r="B40" s="8" t="s">
        <v>95</v>
      </c>
      <c r="C40" s="31">
        <v>0</v>
      </c>
      <c r="D40" s="31">
        <v>0</v>
      </c>
      <c r="E40" s="31">
        <v>0</v>
      </c>
      <c r="F40" s="32">
        <f t="shared" si="2"/>
        <v>0</v>
      </c>
      <c r="G40" s="32">
        <v>0</v>
      </c>
      <c r="H40" s="32">
        <v>0</v>
      </c>
      <c r="I40" s="32">
        <v>0</v>
      </c>
      <c r="J40" s="32">
        <v>0</v>
      </c>
      <c r="K40" s="32">
        <v>0</v>
      </c>
      <c r="L40" s="32">
        <v>0</v>
      </c>
      <c r="M40" s="32">
        <v>0</v>
      </c>
      <c r="N40" s="32">
        <v>0</v>
      </c>
      <c r="O40" s="32">
        <v>0</v>
      </c>
      <c r="P40" s="32">
        <v>0</v>
      </c>
      <c r="Q40" s="32">
        <v>0</v>
      </c>
      <c r="R40" s="32">
        <v>0</v>
      </c>
      <c r="S40" s="32">
        <v>0</v>
      </c>
      <c r="T40" s="32">
        <v>0</v>
      </c>
      <c r="U40" s="29" t="str">
        <f>IF('tab 1 v4.0'!$A$2="Template English","HTP-c = Potential Comparative Toxic Unit for humans","HTP-c = Potentiele Vergelijkbare Toxische eenheid voor mensen")</f>
        <v>HTP-c = Potential Comparative Toxic Unit for humans</v>
      </c>
    </row>
    <row r="41" spans="1:23" s="2" customFormat="1" ht="14" x14ac:dyDescent="0.15">
      <c r="A41" s="8" t="s">
        <v>103</v>
      </c>
      <c r="B41" s="8" t="s">
        <v>95</v>
      </c>
      <c r="C41" s="31">
        <v>0</v>
      </c>
      <c r="D41" s="31">
        <v>0</v>
      </c>
      <c r="E41" s="31">
        <v>0</v>
      </c>
      <c r="F41" s="32">
        <f t="shared" si="2"/>
        <v>0</v>
      </c>
      <c r="G41" s="32">
        <v>0</v>
      </c>
      <c r="H41" s="32">
        <v>0</v>
      </c>
      <c r="I41" s="32">
        <v>0</v>
      </c>
      <c r="J41" s="32">
        <v>0</v>
      </c>
      <c r="K41" s="32">
        <v>0</v>
      </c>
      <c r="L41" s="32">
        <v>0</v>
      </c>
      <c r="M41" s="32">
        <v>0</v>
      </c>
      <c r="N41" s="32">
        <v>0</v>
      </c>
      <c r="O41" s="32">
        <v>0</v>
      </c>
      <c r="P41" s="32">
        <v>0</v>
      </c>
      <c r="Q41" s="32">
        <v>0</v>
      </c>
      <c r="R41" s="32">
        <v>0</v>
      </c>
      <c r="S41" s="32">
        <v>0</v>
      </c>
      <c r="T41" s="32">
        <v>0</v>
      </c>
      <c r="U41" s="29" t="str">
        <f>IF('tab 1 v4.0'!$A$2="Template English","HTP-nc = Potential Comparative Toxic Unit for humans, non-cancer","HTP-nc = Potentiele Vergelijkbare Toxische eenheid voor mensen, niet kanker")</f>
        <v>HTP-nc = Potential Comparative Toxic Unit for humans, non-cancer</v>
      </c>
    </row>
    <row r="42" spans="1:23" s="2" customFormat="1" ht="14" x14ac:dyDescent="0.15">
      <c r="A42" s="8" t="s">
        <v>93</v>
      </c>
      <c r="B42" s="55" t="s">
        <v>94</v>
      </c>
      <c r="C42" s="31">
        <v>0</v>
      </c>
      <c r="D42" s="31">
        <v>0</v>
      </c>
      <c r="E42" s="31">
        <v>0</v>
      </c>
      <c r="F42" s="32">
        <f t="shared" si="2"/>
        <v>0</v>
      </c>
      <c r="G42" s="32">
        <v>0</v>
      </c>
      <c r="H42" s="32">
        <v>0</v>
      </c>
      <c r="I42" s="32">
        <v>0</v>
      </c>
      <c r="J42" s="32">
        <v>0</v>
      </c>
      <c r="K42" s="32">
        <v>0</v>
      </c>
      <c r="L42" s="32">
        <v>0</v>
      </c>
      <c r="M42" s="32">
        <v>0</v>
      </c>
      <c r="N42" s="32">
        <v>0</v>
      </c>
      <c r="O42" s="32">
        <v>0</v>
      </c>
      <c r="P42" s="32">
        <v>0</v>
      </c>
      <c r="Q42" s="32">
        <v>0</v>
      </c>
      <c r="R42" s="32">
        <v>0</v>
      </c>
      <c r="S42" s="32">
        <v>0</v>
      </c>
      <c r="T42" s="32">
        <v>0</v>
      </c>
      <c r="U42" s="29" t="str">
        <f>IF('tab 1 v4.0'!$A$2="Template English","SQP = Potential soil quality index","SQP = Potentiele grondkwaliteit index")</f>
        <v>SQP = Potential soil quality index</v>
      </c>
    </row>
    <row r="43" spans="1:23" s="13" customFormat="1" x14ac:dyDescent="0.15">
      <c r="A43" s="9"/>
      <c r="B43" s="9"/>
      <c r="C43" s="51"/>
      <c r="D43" s="51"/>
      <c r="E43" s="51"/>
      <c r="F43" s="52"/>
      <c r="G43" s="52"/>
      <c r="H43" s="52"/>
      <c r="I43" s="52"/>
      <c r="J43" s="52"/>
      <c r="K43" s="52"/>
      <c r="L43" s="52"/>
      <c r="M43" s="52"/>
      <c r="N43" s="52"/>
      <c r="O43" s="52"/>
      <c r="P43" s="52"/>
      <c r="Q43" s="52"/>
      <c r="R43" s="52"/>
      <c r="S43" s="52"/>
      <c r="T43" s="52"/>
      <c r="U43" s="53"/>
    </row>
    <row r="44" spans="1:23" s="2" customFormat="1" x14ac:dyDescent="0.15">
      <c r="A44" s="5"/>
      <c r="B44" s="5"/>
      <c r="C44" s="58" t="str">
        <f>IF('tab 1 v4.0'!$A$2="Template English","OUTPUT FLOWS AND WASTE CATEGORIES per functional or declared unit (A1 and A2)","OUTPUT STROMEN EN AFVALCATEGORIËN per functionele eenheid of producteenheid (A1 en A2)")</f>
        <v>OUTPUT FLOWS AND WASTE CATEGORIES per functional or declared unit (A1 and A2)</v>
      </c>
      <c r="D44" s="5"/>
      <c r="E44" s="5"/>
      <c r="F44" s="5"/>
      <c r="G44" s="5"/>
      <c r="H44" s="5"/>
      <c r="I44" s="5"/>
      <c r="J44" s="5"/>
      <c r="K44" s="5"/>
      <c r="L44" s="5"/>
      <c r="M44" s="5"/>
      <c r="N44" s="5"/>
      <c r="O44" s="5"/>
      <c r="P44" s="5"/>
      <c r="Q44" s="5"/>
      <c r="R44" s="5"/>
      <c r="S44" s="5"/>
      <c r="T44" s="5"/>
      <c r="U44" s="28"/>
      <c r="V44" s="3"/>
      <c r="W44" s="3"/>
    </row>
    <row r="45" spans="1:23" s="2" customFormat="1" ht="14" x14ac:dyDescent="0.15">
      <c r="A45" s="6"/>
      <c r="B45" s="3" t="str">
        <f>IF('tab 1 v4.0'!$A$2="Template English","UNIT","EENHEID")</f>
        <v>UNIT</v>
      </c>
      <c r="C45" s="5" t="s">
        <v>3</v>
      </c>
      <c r="D45" s="5" t="s">
        <v>4</v>
      </c>
      <c r="E45" s="5" t="s">
        <v>5</v>
      </c>
      <c r="F45" s="7" t="s">
        <v>51</v>
      </c>
      <c r="G45" s="5" t="s">
        <v>6</v>
      </c>
      <c r="H45" s="5" t="s">
        <v>7</v>
      </c>
      <c r="I45" s="5" t="s">
        <v>8</v>
      </c>
      <c r="J45" s="5" t="s">
        <v>9</v>
      </c>
      <c r="K45" s="5" t="s">
        <v>10</v>
      </c>
      <c r="L45" s="5" t="s">
        <v>11</v>
      </c>
      <c r="M45" s="5" t="s">
        <v>12</v>
      </c>
      <c r="N45" s="5" t="s">
        <v>13</v>
      </c>
      <c r="O45" s="5" t="s">
        <v>14</v>
      </c>
      <c r="P45" s="5" t="s">
        <v>15</v>
      </c>
      <c r="Q45" s="5" t="s">
        <v>16</v>
      </c>
      <c r="R45" s="5" t="s">
        <v>17</v>
      </c>
      <c r="S45" s="5" t="s">
        <v>18</v>
      </c>
      <c r="T45" s="5" t="s">
        <v>19</v>
      </c>
      <c r="U45" s="29" t="str">
        <f>IF('tab 1 v4.0'!$A$2="Template English","ND = Not Declared","ND = niet gedeclareerd")</f>
        <v>ND = Not Declared</v>
      </c>
    </row>
    <row r="46" spans="1:23" s="2" customFormat="1" ht="14" x14ac:dyDescent="0.15">
      <c r="A46" s="8" t="s">
        <v>28</v>
      </c>
      <c r="B46" s="8" t="s">
        <v>133</v>
      </c>
      <c r="C46" s="31">
        <v>0</v>
      </c>
      <c r="D46" s="31">
        <v>0</v>
      </c>
      <c r="E46" s="31">
        <v>0</v>
      </c>
      <c r="F46" s="32">
        <f t="shared" ref="F46:F53" si="3">SUM(C46:E46)</f>
        <v>0</v>
      </c>
      <c r="G46" s="31">
        <v>0</v>
      </c>
      <c r="H46" s="31">
        <v>0</v>
      </c>
      <c r="I46" s="31">
        <v>0</v>
      </c>
      <c r="J46" s="31">
        <v>0</v>
      </c>
      <c r="K46" s="31">
        <v>0</v>
      </c>
      <c r="L46" s="31">
        <v>0</v>
      </c>
      <c r="M46" s="31">
        <v>0</v>
      </c>
      <c r="N46" s="31">
        <v>0</v>
      </c>
      <c r="O46" s="31">
        <v>0</v>
      </c>
      <c r="P46" s="31">
        <v>0</v>
      </c>
      <c r="Q46" s="31">
        <v>0</v>
      </c>
      <c r="R46" s="31">
        <v>0</v>
      </c>
      <c r="S46" s="31">
        <v>0</v>
      </c>
      <c r="T46" s="31">
        <v>0</v>
      </c>
      <c r="U46" s="29" t="str">
        <f>IF('tab 1 v4.0'!$A$2="Template English","HWD = Hazardous Waste Disposed","HWD = Gevaarlijk afval")</f>
        <v>HWD = Hazardous Waste Disposed</v>
      </c>
    </row>
    <row r="47" spans="1:23" s="2" customFormat="1" ht="14" x14ac:dyDescent="0.15">
      <c r="A47" s="8" t="s">
        <v>29</v>
      </c>
      <c r="B47" s="8" t="s">
        <v>133</v>
      </c>
      <c r="C47" s="31">
        <v>0</v>
      </c>
      <c r="D47" s="31">
        <v>0</v>
      </c>
      <c r="E47" s="31">
        <v>0</v>
      </c>
      <c r="F47" s="32">
        <f t="shared" si="3"/>
        <v>0</v>
      </c>
      <c r="G47" s="31">
        <v>0</v>
      </c>
      <c r="H47" s="31">
        <v>0</v>
      </c>
      <c r="I47" s="31">
        <v>0</v>
      </c>
      <c r="J47" s="31">
        <v>0</v>
      </c>
      <c r="K47" s="31">
        <v>0</v>
      </c>
      <c r="L47" s="31">
        <v>0</v>
      </c>
      <c r="M47" s="31">
        <v>0</v>
      </c>
      <c r="N47" s="31">
        <v>0</v>
      </c>
      <c r="O47" s="31">
        <v>0</v>
      </c>
      <c r="P47" s="31">
        <v>0</v>
      </c>
      <c r="Q47" s="31">
        <v>0</v>
      </c>
      <c r="R47" s="31">
        <v>0</v>
      </c>
      <c r="S47" s="31">
        <v>0</v>
      </c>
      <c r="T47" s="31">
        <v>0</v>
      </c>
      <c r="U47" s="29" t="str">
        <f>IF('tab 1 v4.0'!$A$2="Template English","NHWD = Non Hazardous Waste Disposed","NHWD = Niet gevaarlijk afval")</f>
        <v>NHWD = Non Hazardous Waste Disposed</v>
      </c>
    </row>
    <row r="48" spans="1:23" s="2" customFormat="1" ht="14" x14ac:dyDescent="0.15">
      <c r="A48" s="8" t="s">
        <v>30</v>
      </c>
      <c r="B48" s="8" t="s">
        <v>133</v>
      </c>
      <c r="C48" s="31">
        <v>0</v>
      </c>
      <c r="D48" s="31">
        <v>0</v>
      </c>
      <c r="E48" s="31">
        <v>0</v>
      </c>
      <c r="F48" s="32">
        <f t="shared" si="3"/>
        <v>0</v>
      </c>
      <c r="G48" s="31">
        <v>0</v>
      </c>
      <c r="H48" s="31">
        <v>0</v>
      </c>
      <c r="I48" s="31">
        <v>0</v>
      </c>
      <c r="J48" s="31">
        <v>0</v>
      </c>
      <c r="K48" s="31">
        <v>0</v>
      </c>
      <c r="L48" s="31">
        <v>0</v>
      </c>
      <c r="M48" s="31">
        <v>0</v>
      </c>
      <c r="N48" s="31">
        <v>0</v>
      </c>
      <c r="O48" s="31">
        <v>0</v>
      </c>
      <c r="P48" s="31">
        <v>0</v>
      </c>
      <c r="Q48" s="31">
        <v>0</v>
      </c>
      <c r="R48" s="31">
        <v>0</v>
      </c>
      <c r="S48" s="31">
        <v>0</v>
      </c>
      <c r="T48" s="31">
        <v>0</v>
      </c>
      <c r="U48" s="29" t="str">
        <f>IF('tab 1 v4.0'!$A$2="Template English","RWD = Radioactive Waste Disposed","RWD = Radioactief afval")</f>
        <v>RWD = Radioactive Waste Disposed</v>
      </c>
    </row>
    <row r="49" spans="1:24" s="2" customFormat="1" ht="14" x14ac:dyDescent="0.15">
      <c r="A49" s="8" t="s">
        <v>31</v>
      </c>
      <c r="B49" s="8" t="s">
        <v>133</v>
      </c>
      <c r="C49" s="31">
        <v>0</v>
      </c>
      <c r="D49" s="31">
        <v>0</v>
      </c>
      <c r="E49" s="31">
        <v>0</v>
      </c>
      <c r="F49" s="32">
        <f t="shared" si="3"/>
        <v>0</v>
      </c>
      <c r="G49" s="31">
        <v>0</v>
      </c>
      <c r="H49" s="31">
        <v>0</v>
      </c>
      <c r="I49" s="31">
        <v>0</v>
      </c>
      <c r="J49" s="31">
        <v>0</v>
      </c>
      <c r="K49" s="31">
        <v>0</v>
      </c>
      <c r="L49" s="31">
        <v>0</v>
      </c>
      <c r="M49" s="31">
        <v>0</v>
      </c>
      <c r="N49" s="31">
        <v>0</v>
      </c>
      <c r="O49" s="31">
        <v>0</v>
      </c>
      <c r="P49" s="31">
        <v>0</v>
      </c>
      <c r="Q49" s="31">
        <v>0</v>
      </c>
      <c r="R49" s="31">
        <v>0</v>
      </c>
      <c r="S49" s="31">
        <v>0</v>
      </c>
      <c r="T49" s="31">
        <v>0</v>
      </c>
      <c r="U49" s="29" t="str">
        <f>IF('tab 1 v4.0'!$A$2="Template English","CRU = Components for reuse","CRU = Componenten voor hergebruik")</f>
        <v>CRU = Components for reuse</v>
      </c>
    </row>
    <row r="50" spans="1:24" s="2" customFormat="1" ht="14" x14ac:dyDescent="0.15">
      <c r="A50" s="8" t="s">
        <v>32</v>
      </c>
      <c r="B50" s="8" t="s">
        <v>133</v>
      </c>
      <c r="C50" s="31">
        <v>0</v>
      </c>
      <c r="D50" s="31">
        <v>0</v>
      </c>
      <c r="E50" s="31">
        <v>0</v>
      </c>
      <c r="F50" s="32">
        <f t="shared" si="3"/>
        <v>0</v>
      </c>
      <c r="G50" s="31">
        <v>0</v>
      </c>
      <c r="H50" s="31">
        <v>0</v>
      </c>
      <c r="I50" s="31">
        <v>0</v>
      </c>
      <c r="J50" s="31">
        <v>0</v>
      </c>
      <c r="K50" s="31">
        <v>0</v>
      </c>
      <c r="L50" s="31">
        <v>0</v>
      </c>
      <c r="M50" s="31">
        <v>0</v>
      </c>
      <c r="N50" s="31">
        <v>0</v>
      </c>
      <c r="O50" s="31">
        <v>0</v>
      </c>
      <c r="P50" s="31">
        <v>0</v>
      </c>
      <c r="Q50" s="31">
        <v>0</v>
      </c>
      <c r="R50" s="31">
        <v>0</v>
      </c>
      <c r="S50" s="31">
        <v>0</v>
      </c>
      <c r="T50" s="31">
        <v>0</v>
      </c>
      <c r="U50" s="29" t="str">
        <f>IF('tab 1 v4.0'!$A$2="Template English","MFR = Materials for recycling","MFR = Materiaal voor recycling")</f>
        <v>MFR = Materials for recycling</v>
      </c>
    </row>
    <row r="51" spans="1:24" s="2" customFormat="1" ht="14" x14ac:dyDescent="0.15">
      <c r="A51" s="8" t="s">
        <v>33</v>
      </c>
      <c r="B51" s="8" t="s">
        <v>133</v>
      </c>
      <c r="C51" s="31">
        <v>0</v>
      </c>
      <c r="D51" s="31">
        <v>0</v>
      </c>
      <c r="E51" s="31">
        <v>0</v>
      </c>
      <c r="F51" s="32">
        <f t="shared" si="3"/>
        <v>0</v>
      </c>
      <c r="G51" s="31">
        <v>0</v>
      </c>
      <c r="H51" s="31">
        <v>0</v>
      </c>
      <c r="I51" s="31">
        <v>0</v>
      </c>
      <c r="J51" s="31">
        <v>0</v>
      </c>
      <c r="K51" s="31">
        <v>0</v>
      </c>
      <c r="L51" s="31">
        <v>0</v>
      </c>
      <c r="M51" s="31">
        <v>0</v>
      </c>
      <c r="N51" s="31">
        <v>0</v>
      </c>
      <c r="O51" s="31">
        <v>0</v>
      </c>
      <c r="P51" s="31">
        <v>0</v>
      </c>
      <c r="Q51" s="31">
        <v>0</v>
      </c>
      <c r="R51" s="31">
        <v>0</v>
      </c>
      <c r="S51" s="31">
        <v>0</v>
      </c>
      <c r="T51" s="31">
        <v>0</v>
      </c>
      <c r="U51" s="29" t="str">
        <f>IF('tab 1 v4.0'!$A$2="Template English","MER = Materials for energy recovery","MER = Materiaal voor energie terugwinning")</f>
        <v>MER = Materials for energy recovery</v>
      </c>
    </row>
    <row r="52" spans="1:24" s="2" customFormat="1" ht="14" x14ac:dyDescent="0.15">
      <c r="A52" s="8" t="s">
        <v>35</v>
      </c>
      <c r="B52" s="8" t="s">
        <v>117</v>
      </c>
      <c r="C52" s="31">
        <v>0</v>
      </c>
      <c r="D52" s="31">
        <v>0</v>
      </c>
      <c r="E52" s="31">
        <v>0</v>
      </c>
      <c r="F52" s="32">
        <f t="shared" si="3"/>
        <v>0</v>
      </c>
      <c r="G52" s="31">
        <v>0</v>
      </c>
      <c r="H52" s="31">
        <v>0</v>
      </c>
      <c r="I52" s="31">
        <v>0</v>
      </c>
      <c r="J52" s="31">
        <v>0</v>
      </c>
      <c r="K52" s="31">
        <v>0</v>
      </c>
      <c r="L52" s="31">
        <v>0</v>
      </c>
      <c r="M52" s="31">
        <v>0</v>
      </c>
      <c r="N52" s="31">
        <v>0</v>
      </c>
      <c r="O52" s="31">
        <v>0</v>
      </c>
      <c r="P52" s="31">
        <v>0</v>
      </c>
      <c r="Q52" s="31">
        <v>0</v>
      </c>
      <c r="R52" s="31">
        <v>0</v>
      </c>
      <c r="S52" s="31">
        <v>0</v>
      </c>
      <c r="T52" s="31">
        <v>0</v>
      </c>
      <c r="U52" s="29" t="str">
        <f>IF('tab 1 v4.0'!$A$2="Template English","EEE = Exported Electrical Energy","EEE = export van elektrische energie")</f>
        <v>EEE = Exported Electrical Energy</v>
      </c>
    </row>
    <row r="53" spans="1:24" s="2" customFormat="1" ht="14" x14ac:dyDescent="0.15">
      <c r="A53" s="9" t="s">
        <v>104</v>
      </c>
      <c r="B53" s="9" t="s">
        <v>117</v>
      </c>
      <c r="C53" s="31">
        <v>0</v>
      </c>
      <c r="D53" s="31">
        <v>0</v>
      </c>
      <c r="E53" s="31">
        <v>0</v>
      </c>
      <c r="F53" s="32">
        <f t="shared" si="3"/>
        <v>0</v>
      </c>
      <c r="G53" s="31">
        <v>0</v>
      </c>
      <c r="H53" s="31">
        <v>0</v>
      </c>
      <c r="I53" s="31">
        <v>0</v>
      </c>
      <c r="J53" s="31">
        <v>0</v>
      </c>
      <c r="K53" s="31">
        <v>0</v>
      </c>
      <c r="L53" s="31">
        <v>0</v>
      </c>
      <c r="M53" s="31">
        <v>0</v>
      </c>
      <c r="N53" s="31">
        <v>0</v>
      </c>
      <c r="O53" s="31">
        <v>0</v>
      </c>
      <c r="P53" s="31">
        <v>0</v>
      </c>
      <c r="Q53" s="31">
        <v>0</v>
      </c>
      <c r="R53" s="31">
        <v>0</v>
      </c>
      <c r="S53" s="31">
        <v>0</v>
      </c>
      <c r="T53" s="31">
        <v>0</v>
      </c>
      <c r="U53" s="29" t="str">
        <f>IF('tab 1 v4.0'!$A$2="Template English","ETE = Exported Thermal Energy","ETE = export van thermische energie")</f>
        <v>ETE = Exported Thermal Energy</v>
      </c>
      <c r="V53" s="3"/>
      <c r="W53" s="3"/>
    </row>
    <row r="54" spans="1:24" s="2" customFormat="1" x14ac:dyDescent="0.15">
      <c r="A54" s="3"/>
      <c r="B54" s="3"/>
      <c r="C54" s="3"/>
      <c r="D54" s="3"/>
      <c r="E54" s="3"/>
      <c r="F54" s="3"/>
      <c r="G54" s="3"/>
      <c r="H54" s="3"/>
      <c r="I54" s="3"/>
      <c r="J54" s="3"/>
      <c r="K54" s="3"/>
      <c r="L54" s="3"/>
      <c r="M54" s="3"/>
      <c r="N54" s="3"/>
      <c r="O54" s="3"/>
      <c r="P54" s="3"/>
      <c r="Q54" s="3"/>
      <c r="R54" s="3"/>
      <c r="S54" s="3"/>
      <c r="T54" s="3"/>
      <c r="U54" s="28"/>
      <c r="V54" s="3"/>
      <c r="W54" s="3"/>
    </row>
    <row r="55" spans="1:24" s="2" customFormat="1" x14ac:dyDescent="0.15">
      <c r="A55" s="5"/>
      <c r="B55" s="5"/>
      <c r="C55" s="58" t="str">
        <f>IF('tab 1 v4.0'!$A$2="Template English","RESOURCE USE per functional or declared unit (A1 and A2)","GRONDSTOFFENGEBRUIK per functionele eenheid of producteenheid (A1 en A2)")</f>
        <v>RESOURCE USE per functional or declared unit (A1 and A2)</v>
      </c>
      <c r="D55" s="5"/>
      <c r="E55" s="5"/>
      <c r="F55" s="5"/>
      <c r="G55" s="5"/>
      <c r="H55" s="5"/>
      <c r="I55" s="5"/>
      <c r="J55" s="5"/>
      <c r="K55" s="5"/>
      <c r="L55" s="5"/>
      <c r="M55" s="5"/>
      <c r="N55" s="5"/>
      <c r="O55" s="5"/>
      <c r="P55" s="5"/>
      <c r="Q55" s="5"/>
      <c r="R55" s="5"/>
      <c r="S55" s="5"/>
      <c r="T55" s="5"/>
      <c r="U55" s="28"/>
      <c r="V55" s="3"/>
      <c r="W55" s="3"/>
    </row>
    <row r="56" spans="1:24" s="2" customFormat="1" ht="14" x14ac:dyDescent="0.15">
      <c r="A56" s="6"/>
      <c r="B56" s="3" t="str">
        <f>IF('tab 1 v4.0'!$A$2="Template English","UNIT","EENHEID")</f>
        <v>UNIT</v>
      </c>
      <c r="C56" s="5" t="s">
        <v>3</v>
      </c>
      <c r="D56" s="5" t="s">
        <v>4</v>
      </c>
      <c r="E56" s="5" t="s">
        <v>5</v>
      </c>
      <c r="F56" s="7" t="s">
        <v>51</v>
      </c>
      <c r="G56" s="5" t="s">
        <v>6</v>
      </c>
      <c r="H56" s="5" t="s">
        <v>7</v>
      </c>
      <c r="I56" s="5" t="s">
        <v>8</v>
      </c>
      <c r="J56" s="5" t="s">
        <v>9</v>
      </c>
      <c r="K56" s="5" t="s">
        <v>10</v>
      </c>
      <c r="L56" s="5" t="s">
        <v>11</v>
      </c>
      <c r="M56" s="5" t="s">
        <v>12</v>
      </c>
      <c r="N56" s="5" t="s">
        <v>13</v>
      </c>
      <c r="O56" s="5" t="s">
        <v>14</v>
      </c>
      <c r="P56" s="5" t="s">
        <v>15</v>
      </c>
      <c r="Q56" s="5" t="s">
        <v>16</v>
      </c>
      <c r="R56" s="5" t="s">
        <v>17</v>
      </c>
      <c r="S56" s="5" t="s">
        <v>18</v>
      </c>
      <c r="T56" s="5" t="s">
        <v>19</v>
      </c>
      <c r="U56" s="29" t="str">
        <f>IF('tab 1 v4.0'!$A$2="Template English","INA = Indicator Not Assessed","INA = Indicator niet berekend")</f>
        <v>INA = Indicator Not Assessed</v>
      </c>
    </row>
    <row r="57" spans="1:24" s="2" customFormat="1" ht="14" x14ac:dyDescent="0.15">
      <c r="A57" s="8" t="s">
        <v>37</v>
      </c>
      <c r="B57" s="8" t="s">
        <v>117</v>
      </c>
      <c r="C57" s="31">
        <v>0</v>
      </c>
      <c r="D57" s="31">
        <v>0</v>
      </c>
      <c r="E57" s="31">
        <v>0</v>
      </c>
      <c r="F57" s="32">
        <f t="shared" ref="F57:F66" si="4">SUM(C57:E57)</f>
        <v>0</v>
      </c>
      <c r="G57" s="33">
        <v>0</v>
      </c>
      <c r="H57" s="33">
        <v>0</v>
      </c>
      <c r="I57" s="33">
        <v>0</v>
      </c>
      <c r="J57" s="33">
        <v>0</v>
      </c>
      <c r="K57" s="33">
        <v>0</v>
      </c>
      <c r="L57" s="33">
        <v>0</v>
      </c>
      <c r="M57" s="33">
        <v>0</v>
      </c>
      <c r="N57" s="33">
        <v>0</v>
      </c>
      <c r="O57" s="33">
        <v>0</v>
      </c>
      <c r="P57" s="33">
        <v>0</v>
      </c>
      <c r="Q57" s="33">
        <v>0</v>
      </c>
      <c r="R57" s="33">
        <v>0</v>
      </c>
      <c r="S57" s="33">
        <v>0</v>
      </c>
      <c r="T57" s="33">
        <v>0</v>
      </c>
      <c r="U57" s="29" t="str">
        <f>IF('tab 1 v4.0'!$A$2="Template English","PERE = Use of renewable energy excluding renewable primary energy resources","PERE = Gebruik van hernieuwbare primaire energie exclusief hernieuwbare primaire energie gebruikt als materialen")</f>
        <v>PERE = Use of renewable energy excluding renewable primary energy resources</v>
      </c>
    </row>
    <row r="58" spans="1:24" s="2" customFormat="1" ht="14" x14ac:dyDescent="0.15">
      <c r="A58" s="8" t="s">
        <v>38</v>
      </c>
      <c r="B58" s="8" t="s">
        <v>117</v>
      </c>
      <c r="C58" s="31">
        <v>0</v>
      </c>
      <c r="D58" s="31">
        <v>0</v>
      </c>
      <c r="E58" s="31">
        <v>0</v>
      </c>
      <c r="F58" s="32">
        <f t="shared" si="4"/>
        <v>0</v>
      </c>
      <c r="G58" s="33">
        <v>0</v>
      </c>
      <c r="H58" s="33">
        <v>0</v>
      </c>
      <c r="I58" s="33">
        <v>0</v>
      </c>
      <c r="J58" s="33">
        <v>0</v>
      </c>
      <c r="K58" s="33">
        <v>0</v>
      </c>
      <c r="L58" s="33">
        <v>0</v>
      </c>
      <c r="M58" s="33">
        <v>0</v>
      </c>
      <c r="N58" s="33">
        <v>0</v>
      </c>
      <c r="O58" s="33">
        <v>0</v>
      </c>
      <c r="P58" s="33">
        <v>0</v>
      </c>
      <c r="Q58" s="33">
        <v>0</v>
      </c>
      <c r="R58" s="33">
        <v>0</v>
      </c>
      <c r="S58" s="33">
        <v>0</v>
      </c>
      <c r="T58" s="33">
        <v>0</v>
      </c>
      <c r="U58" s="29" t="str">
        <f>IF('tab 1 v4.0'!$A$2="Template English","PERM = Use of renewable energy resources used as raw materials","PERM = Gebruik van hernieuwbare primaire energie gebruikt als materialen")</f>
        <v>PERM = Use of renewable energy resources used as raw materials</v>
      </c>
    </row>
    <row r="59" spans="1:24" ht="14" x14ac:dyDescent="0.15">
      <c r="A59" s="8" t="s">
        <v>39</v>
      </c>
      <c r="B59" s="8" t="s">
        <v>117</v>
      </c>
      <c r="C59" s="31">
        <v>0</v>
      </c>
      <c r="D59" s="31">
        <v>0</v>
      </c>
      <c r="E59" s="31">
        <v>0</v>
      </c>
      <c r="F59" s="32">
        <f t="shared" si="4"/>
        <v>0</v>
      </c>
      <c r="G59" s="33">
        <v>0</v>
      </c>
      <c r="H59" s="33">
        <v>0</v>
      </c>
      <c r="I59" s="33">
        <v>0</v>
      </c>
      <c r="J59" s="33">
        <v>0</v>
      </c>
      <c r="K59" s="33">
        <v>0</v>
      </c>
      <c r="L59" s="33">
        <v>0</v>
      </c>
      <c r="M59" s="33">
        <v>0</v>
      </c>
      <c r="N59" s="33">
        <v>0</v>
      </c>
      <c r="O59" s="33">
        <v>0</v>
      </c>
      <c r="P59" s="33">
        <v>0</v>
      </c>
      <c r="Q59" s="33">
        <v>0</v>
      </c>
      <c r="R59" s="33">
        <v>0</v>
      </c>
      <c r="S59" s="33">
        <v>0</v>
      </c>
      <c r="T59" s="33">
        <v>0</v>
      </c>
      <c r="U59" s="29" t="str">
        <f>IF('tab 1 v4.0'!$A$2="Template English","PERT = Total use of renewable primary energy resources","PERT = Totaal gebruik van hernieuwbare primaire energie")</f>
        <v>PERT = Total use of renewable primary energy resources</v>
      </c>
      <c r="V59" s="2"/>
      <c r="W59" s="2"/>
      <c r="X59" s="2"/>
    </row>
    <row r="60" spans="1:24" ht="14" x14ac:dyDescent="0.15">
      <c r="A60" s="8" t="s">
        <v>40</v>
      </c>
      <c r="B60" s="8" t="s">
        <v>117</v>
      </c>
      <c r="C60" s="31">
        <v>0</v>
      </c>
      <c r="D60" s="31">
        <v>0</v>
      </c>
      <c r="E60" s="31">
        <v>0</v>
      </c>
      <c r="F60" s="32">
        <f t="shared" si="4"/>
        <v>0</v>
      </c>
      <c r="G60" s="33">
        <v>0</v>
      </c>
      <c r="H60" s="33">
        <v>0</v>
      </c>
      <c r="I60" s="33">
        <v>0</v>
      </c>
      <c r="J60" s="33">
        <v>0</v>
      </c>
      <c r="K60" s="33">
        <v>0</v>
      </c>
      <c r="L60" s="33">
        <v>0</v>
      </c>
      <c r="M60" s="33">
        <v>0</v>
      </c>
      <c r="N60" s="33">
        <v>0</v>
      </c>
      <c r="O60" s="33">
        <v>0</v>
      </c>
      <c r="P60" s="33">
        <v>0</v>
      </c>
      <c r="Q60" s="33">
        <v>0</v>
      </c>
      <c r="R60" s="33">
        <v>0</v>
      </c>
      <c r="S60" s="33">
        <v>0</v>
      </c>
      <c r="T60" s="33">
        <v>0</v>
      </c>
      <c r="U60" s="29" t="str">
        <f>IF('tab 1 v4.0'!$A$2="Template English","PENRE = Use of non-renewable primary energy resources excluding non-renewable energy resources used as raw materials","PENRE = Gebruik van niet-hernieuwbare primaire energie exclusief niet hernieuwbare energie gebruikt als materialen")</f>
        <v>PENRE = Use of non-renewable primary energy resources excluding non-renewable energy resources used as raw materials</v>
      </c>
      <c r="V60" s="2"/>
      <c r="W60" s="2"/>
      <c r="X60" s="2"/>
    </row>
    <row r="61" spans="1:24" ht="14" x14ac:dyDescent="0.15">
      <c r="A61" s="8" t="s">
        <v>41</v>
      </c>
      <c r="B61" s="8" t="s">
        <v>117</v>
      </c>
      <c r="C61" s="31">
        <v>0</v>
      </c>
      <c r="D61" s="31">
        <v>0</v>
      </c>
      <c r="E61" s="31">
        <v>0</v>
      </c>
      <c r="F61" s="32">
        <f t="shared" si="4"/>
        <v>0</v>
      </c>
      <c r="G61" s="33">
        <v>0</v>
      </c>
      <c r="H61" s="33">
        <v>0</v>
      </c>
      <c r="I61" s="33">
        <v>0</v>
      </c>
      <c r="J61" s="33">
        <v>0</v>
      </c>
      <c r="K61" s="33">
        <v>0</v>
      </c>
      <c r="L61" s="33">
        <v>0</v>
      </c>
      <c r="M61" s="33">
        <v>0</v>
      </c>
      <c r="N61" s="33">
        <v>0</v>
      </c>
      <c r="O61" s="33">
        <v>0</v>
      </c>
      <c r="P61" s="33">
        <v>0</v>
      </c>
      <c r="Q61" s="33">
        <v>0</v>
      </c>
      <c r="R61" s="33">
        <v>0</v>
      </c>
      <c r="S61" s="33">
        <v>0</v>
      </c>
      <c r="T61" s="33">
        <v>0</v>
      </c>
      <c r="U61" s="29" t="str">
        <f>IF('tab 1 v4.0'!$A$2="Template English","PENRM = Use of non-renewable primary energy resources used as raw materials","PENRM = Gebruik van niet-hernieuwbare primaire energie gebruikt als materialen")</f>
        <v>PENRM = Use of non-renewable primary energy resources used as raw materials</v>
      </c>
      <c r="V61" s="2"/>
      <c r="W61" s="2"/>
      <c r="X61" s="2"/>
    </row>
    <row r="62" spans="1:24" ht="14" x14ac:dyDescent="0.15">
      <c r="A62" s="8" t="s">
        <v>42</v>
      </c>
      <c r="B62" s="8" t="s">
        <v>117</v>
      </c>
      <c r="C62" s="31">
        <v>0</v>
      </c>
      <c r="D62" s="31">
        <v>0</v>
      </c>
      <c r="E62" s="31">
        <v>0</v>
      </c>
      <c r="F62" s="32">
        <f t="shared" si="4"/>
        <v>0</v>
      </c>
      <c r="G62" s="33">
        <v>0</v>
      </c>
      <c r="H62" s="33">
        <v>0</v>
      </c>
      <c r="I62" s="33">
        <v>0</v>
      </c>
      <c r="J62" s="33">
        <v>0</v>
      </c>
      <c r="K62" s="33">
        <v>0</v>
      </c>
      <c r="L62" s="33">
        <v>0</v>
      </c>
      <c r="M62" s="33">
        <v>0</v>
      </c>
      <c r="N62" s="33">
        <v>0</v>
      </c>
      <c r="O62" s="33">
        <v>0</v>
      </c>
      <c r="P62" s="33">
        <v>0</v>
      </c>
      <c r="Q62" s="33">
        <v>0</v>
      </c>
      <c r="R62" s="33">
        <v>0</v>
      </c>
      <c r="S62" s="33">
        <v>0</v>
      </c>
      <c r="T62" s="33">
        <v>0</v>
      </c>
      <c r="U62" s="29" t="str">
        <f>IF('tab 1 v4.0'!$A$2="Template English","PENRT = Total use of non-renewable primary energy resources","PENRT = Totaal gebruik van niet-hernieuwbare primaire energie")</f>
        <v>PENRT = Total use of non-renewable primary energy resources</v>
      </c>
      <c r="V62" s="2"/>
      <c r="W62" s="2"/>
      <c r="X62" s="2"/>
    </row>
    <row r="63" spans="1:24" ht="14" x14ac:dyDescent="0.15">
      <c r="A63" s="8" t="s">
        <v>43</v>
      </c>
      <c r="B63" s="8" t="s">
        <v>133</v>
      </c>
      <c r="C63" s="31">
        <v>0</v>
      </c>
      <c r="D63" s="31">
        <v>0</v>
      </c>
      <c r="E63" s="31">
        <v>0</v>
      </c>
      <c r="F63" s="32">
        <f t="shared" si="4"/>
        <v>0</v>
      </c>
      <c r="G63" s="33">
        <v>0</v>
      </c>
      <c r="H63" s="33">
        <v>0</v>
      </c>
      <c r="I63" s="33">
        <v>0</v>
      </c>
      <c r="J63" s="33">
        <v>0</v>
      </c>
      <c r="K63" s="33">
        <v>0</v>
      </c>
      <c r="L63" s="33">
        <v>0</v>
      </c>
      <c r="M63" s="33">
        <v>0</v>
      </c>
      <c r="N63" s="33">
        <v>0</v>
      </c>
      <c r="O63" s="33">
        <v>0</v>
      </c>
      <c r="P63" s="33">
        <v>0</v>
      </c>
      <c r="Q63" s="33">
        <v>0</v>
      </c>
      <c r="R63" s="33">
        <v>0</v>
      </c>
      <c r="S63" s="33">
        <v>0</v>
      </c>
      <c r="T63" s="33">
        <v>0</v>
      </c>
      <c r="U63" s="29" t="str">
        <f>IF('tab 1 v4.0'!$A$2="Template English","SM = Use of secondary materials","SM = Gebruik van secundaire materialen")</f>
        <v>SM = Use of secondary materials</v>
      </c>
      <c r="V63" s="2"/>
      <c r="W63" s="2"/>
      <c r="X63" s="2"/>
    </row>
    <row r="64" spans="1:24" ht="14" x14ac:dyDescent="0.15">
      <c r="A64" s="9" t="s">
        <v>44</v>
      </c>
      <c r="B64" s="9" t="s">
        <v>117</v>
      </c>
      <c r="C64" s="31">
        <v>0</v>
      </c>
      <c r="D64" s="31">
        <v>0</v>
      </c>
      <c r="E64" s="31">
        <v>0</v>
      </c>
      <c r="F64" s="32">
        <f t="shared" si="4"/>
        <v>0</v>
      </c>
      <c r="G64" s="33">
        <v>0</v>
      </c>
      <c r="H64" s="33">
        <v>0</v>
      </c>
      <c r="I64" s="33">
        <v>0</v>
      </c>
      <c r="J64" s="33">
        <v>0</v>
      </c>
      <c r="K64" s="33">
        <v>0</v>
      </c>
      <c r="L64" s="33">
        <v>0</v>
      </c>
      <c r="M64" s="33">
        <v>0</v>
      </c>
      <c r="N64" s="33">
        <v>0</v>
      </c>
      <c r="O64" s="33">
        <v>0</v>
      </c>
      <c r="P64" s="33">
        <v>0</v>
      </c>
      <c r="Q64" s="33">
        <v>0</v>
      </c>
      <c r="R64" s="33">
        <v>0</v>
      </c>
      <c r="S64" s="33">
        <v>0</v>
      </c>
      <c r="T64" s="33">
        <v>0</v>
      </c>
      <c r="U64" s="29" t="str">
        <f>IF('tab 1 v4.0'!$A$2="Template English","RSF = Use of renewable secondary fuels","RSF = Gebruik van hernieuwbare secundaire brandstoffen")</f>
        <v>RSF = Use of renewable secondary fuels</v>
      </c>
      <c r="X64" s="2"/>
    </row>
    <row r="65" spans="1:30" ht="14" x14ac:dyDescent="0.15">
      <c r="A65" s="9" t="s">
        <v>45</v>
      </c>
      <c r="B65" s="9" t="s">
        <v>117</v>
      </c>
      <c r="C65" s="31">
        <v>0</v>
      </c>
      <c r="D65" s="31">
        <v>0</v>
      </c>
      <c r="E65" s="31">
        <v>0</v>
      </c>
      <c r="F65" s="32">
        <f t="shared" si="4"/>
        <v>0</v>
      </c>
      <c r="G65" s="33">
        <v>0</v>
      </c>
      <c r="H65" s="33">
        <v>0</v>
      </c>
      <c r="I65" s="33">
        <v>0</v>
      </c>
      <c r="J65" s="33">
        <v>0</v>
      </c>
      <c r="K65" s="33">
        <v>0</v>
      </c>
      <c r="L65" s="33">
        <v>0</v>
      </c>
      <c r="M65" s="33">
        <v>0</v>
      </c>
      <c r="N65" s="33">
        <v>0</v>
      </c>
      <c r="O65" s="33">
        <v>0</v>
      </c>
      <c r="P65" s="33">
        <v>0</v>
      </c>
      <c r="Q65" s="33">
        <v>0</v>
      </c>
      <c r="R65" s="33">
        <v>0</v>
      </c>
      <c r="S65" s="33">
        <v>0</v>
      </c>
      <c r="T65" s="33">
        <v>0</v>
      </c>
      <c r="U65" s="29" t="str">
        <f>IF('tab 1 v4.0'!$A$2="Template English","NRSF = Use of non renewable secondary fuels","NRSF = Gebruik van niet-hernieuwbare secundaire brandstoffen")</f>
        <v>NRSF = Use of non renewable secondary fuels</v>
      </c>
      <c r="X65" s="2"/>
    </row>
    <row r="66" spans="1:30" ht="14" x14ac:dyDescent="0.15">
      <c r="A66" s="9" t="s">
        <v>46</v>
      </c>
      <c r="B66" s="9" t="s">
        <v>134</v>
      </c>
      <c r="C66" s="31">
        <v>0</v>
      </c>
      <c r="D66" s="31">
        <v>0</v>
      </c>
      <c r="E66" s="31">
        <v>0</v>
      </c>
      <c r="F66" s="32">
        <f t="shared" si="4"/>
        <v>0</v>
      </c>
      <c r="G66" s="33">
        <v>0</v>
      </c>
      <c r="H66" s="33">
        <v>0</v>
      </c>
      <c r="I66" s="33">
        <v>0</v>
      </c>
      <c r="J66" s="33">
        <v>0</v>
      </c>
      <c r="K66" s="33">
        <v>0</v>
      </c>
      <c r="L66" s="33">
        <v>0</v>
      </c>
      <c r="M66" s="33">
        <v>0</v>
      </c>
      <c r="N66" s="33">
        <v>0</v>
      </c>
      <c r="O66" s="33">
        <v>0</v>
      </c>
      <c r="P66" s="33">
        <v>0</v>
      </c>
      <c r="Q66" s="33">
        <v>0</v>
      </c>
      <c r="R66" s="33">
        <v>0</v>
      </c>
      <c r="S66" s="33">
        <v>0</v>
      </c>
      <c r="T66" s="33">
        <v>0</v>
      </c>
      <c r="U66" s="29" t="str">
        <f>IF('tab 1 v4.0'!$A$2="Template English","FW = Use of net fresh water","FW = Netto gebruik van zoetwater")</f>
        <v>FW = Use of net fresh water</v>
      </c>
      <c r="X66" s="2"/>
    </row>
    <row r="67" spans="1:30" x14ac:dyDescent="0.15">
      <c r="T67" s="28"/>
      <c r="U67" s="3"/>
      <c r="X67" s="2"/>
    </row>
    <row r="68" spans="1:30" x14ac:dyDescent="0.15">
      <c r="C68" s="58" t="str">
        <f>IF('tab 1 v4.0'!$A$2="Template English","BIOGENIC CARBON CONTENT per functional or declared unit (A2)","BIOGEEN KOOLSTOF per functionele eenheid of producteenheid (A2)")</f>
        <v>BIOGENIC CARBON CONTENT per functional or declared unit (A2)</v>
      </c>
      <c r="T68" s="28"/>
      <c r="U68" s="3"/>
      <c r="X68" s="2"/>
    </row>
    <row r="69" spans="1:30" ht="14" x14ac:dyDescent="0.15">
      <c r="B69" s="3" t="str">
        <f>IF('tab 1 v4.0'!$A$2="Template English","UNIT","EENHEID")</f>
        <v>UNIT</v>
      </c>
      <c r="C69" s="5" t="s">
        <v>3</v>
      </c>
      <c r="D69" s="5" t="s">
        <v>4</v>
      </c>
      <c r="E69" s="5" t="s">
        <v>5</v>
      </c>
      <c r="F69" s="7" t="s">
        <v>51</v>
      </c>
      <c r="G69" s="5" t="s">
        <v>6</v>
      </c>
      <c r="H69" s="5" t="s">
        <v>7</v>
      </c>
      <c r="I69" s="5" t="s">
        <v>8</v>
      </c>
      <c r="J69" s="5" t="s">
        <v>9</v>
      </c>
      <c r="K69" s="5" t="s">
        <v>10</v>
      </c>
      <c r="L69" s="5" t="s">
        <v>11</v>
      </c>
      <c r="M69" s="5" t="s">
        <v>12</v>
      </c>
      <c r="N69" s="5" t="s">
        <v>13</v>
      </c>
      <c r="O69" s="5" t="s">
        <v>14</v>
      </c>
      <c r="P69" s="5" t="s">
        <v>15</v>
      </c>
      <c r="Q69" s="5" t="s">
        <v>16</v>
      </c>
      <c r="R69" s="5" t="s">
        <v>17</v>
      </c>
      <c r="S69" s="5" t="s">
        <v>18</v>
      </c>
      <c r="T69" s="5" t="s">
        <v>19</v>
      </c>
      <c r="U69" s="3"/>
      <c r="X69" s="2"/>
    </row>
    <row r="70" spans="1:30" x14ac:dyDescent="0.15">
      <c r="A70" s="56" t="s">
        <v>100</v>
      </c>
      <c r="B70" s="56" t="s">
        <v>135</v>
      </c>
      <c r="C70" s="31">
        <v>0</v>
      </c>
      <c r="D70" s="31">
        <v>0</v>
      </c>
      <c r="E70" s="31">
        <v>0</v>
      </c>
      <c r="F70" s="32">
        <f t="shared" ref="F70:F71" si="5">SUM(C70:E70)</f>
        <v>0</v>
      </c>
      <c r="G70" s="33">
        <v>0</v>
      </c>
      <c r="H70" s="33">
        <v>0</v>
      </c>
      <c r="I70" s="33">
        <v>0</v>
      </c>
      <c r="J70" s="33">
        <v>0</v>
      </c>
      <c r="K70" s="33">
        <v>0</v>
      </c>
      <c r="L70" s="33">
        <v>0</v>
      </c>
      <c r="M70" s="33">
        <v>0</v>
      </c>
      <c r="N70" s="33">
        <v>0</v>
      </c>
      <c r="O70" s="33">
        <v>0</v>
      </c>
      <c r="P70" s="33">
        <v>0</v>
      </c>
      <c r="Q70" s="33">
        <v>0</v>
      </c>
      <c r="R70" s="33">
        <v>0</v>
      </c>
      <c r="S70" s="33">
        <v>0</v>
      </c>
      <c r="T70" s="33">
        <v>0</v>
      </c>
      <c r="U70" s="29" t="str">
        <f>IF('tab 1 v4.0'!$A$2="Template English","BCCpr = Biogenic carbon content in product","BCCpr = biogeen koolstof in product")</f>
        <v>BCCpr = Biogenic carbon content in product</v>
      </c>
      <c r="X70" s="2"/>
    </row>
    <row r="71" spans="1:30" x14ac:dyDescent="0.15">
      <c r="A71" s="56" t="s">
        <v>101</v>
      </c>
      <c r="B71" s="56" t="s">
        <v>135</v>
      </c>
      <c r="C71" s="31">
        <v>0</v>
      </c>
      <c r="D71" s="31">
        <v>0</v>
      </c>
      <c r="E71" s="31">
        <v>0</v>
      </c>
      <c r="F71" s="32">
        <f t="shared" si="5"/>
        <v>0</v>
      </c>
      <c r="G71" s="33">
        <v>0</v>
      </c>
      <c r="H71" s="33">
        <v>0</v>
      </c>
      <c r="I71" s="33">
        <v>0</v>
      </c>
      <c r="J71" s="33">
        <v>0</v>
      </c>
      <c r="K71" s="33">
        <v>0</v>
      </c>
      <c r="L71" s="33">
        <v>0</v>
      </c>
      <c r="M71" s="33">
        <v>0</v>
      </c>
      <c r="N71" s="33">
        <v>0</v>
      </c>
      <c r="O71" s="33">
        <v>0</v>
      </c>
      <c r="P71" s="33">
        <v>0</v>
      </c>
      <c r="Q71" s="33">
        <v>0</v>
      </c>
      <c r="R71" s="33">
        <v>0</v>
      </c>
      <c r="S71" s="33">
        <v>0</v>
      </c>
      <c r="T71" s="33">
        <v>0</v>
      </c>
      <c r="U71" s="29" t="str">
        <f>IF('tab 1 v4.0'!$A$2="Template English","BCCpa = Biogenic carbon content in packaging","BCCpa = biogeen koolstof in verpakking")</f>
        <v>BCCpa = Biogenic carbon content in packaging</v>
      </c>
      <c r="X71" s="2"/>
    </row>
    <row r="72" spans="1:30" x14ac:dyDescent="0.15">
      <c r="T72" s="27"/>
      <c r="U72" s="2"/>
      <c r="V72" s="2"/>
      <c r="W72" s="2"/>
      <c r="X72" s="2"/>
      <c r="AD72" s="3"/>
    </row>
  </sheetData>
  <sheetProtection formatColumns="0" formatRows="0" selectLockedCells="1"/>
  <pageMargins left="0.7" right="0.7" top="0.75" bottom="0.75" header="0.3" footer="0.3"/>
  <pageSetup paperSize="9" orientation="portrait" horizontalDpi="4294967293" verticalDpi="429496729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7</vt:i4>
      </vt:variant>
    </vt:vector>
  </HeadingPairs>
  <TitlesOfParts>
    <vt:vector size="7" baseType="lpstr">
      <vt:lpstr>tab 1 v4.0</vt:lpstr>
      <vt:lpstr> tab 2 v4.0</vt:lpstr>
      <vt:lpstr>tab 3 v4.0</vt:lpstr>
      <vt:lpstr> tab 4 v4.0</vt:lpstr>
      <vt:lpstr>EN15804+A1 (EU)</vt:lpstr>
      <vt:lpstr>EN15804+A2 (EU)</vt:lpstr>
      <vt:lpstr>EN15804+A1-A2 (NL+EU)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 Enterprises</dc:creator>
  <cp:lastModifiedBy>Microsoft Office User</cp:lastModifiedBy>
  <dcterms:created xsi:type="dcterms:W3CDTF">2018-10-31T12:03:57Z</dcterms:created>
  <dcterms:modified xsi:type="dcterms:W3CDTF">2021-04-13T09:41:40Z</dcterms:modified>
</cp:coreProperties>
</file>